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87464BE0-7101-9740-9490-E4E00675E0F6}" xr6:coauthVersionLast="47" xr6:coauthVersionMax="47" xr10:uidLastSave="{00000000-0000-0000-0000-000000000000}"/>
  <bookViews>
    <workbookView xWindow="0" yWindow="500" windowWidth="32620" windowHeight="20500"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155" i="1" l="1"/>
  <c r="K1155" i="1"/>
  <c r="L1155" i="1" s="1"/>
  <c r="AB1155" i="1" s="1"/>
  <c r="M1155" i="1"/>
  <c r="T1155" i="1"/>
  <c r="U1155" i="1" s="1"/>
  <c r="I1155" i="1" s="1"/>
  <c r="W1155" i="1"/>
  <c r="AA1155" i="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P1322" i="1"/>
  <c r="S1322" i="1"/>
  <c r="H1321" i="1"/>
  <c r="K1321" i="1"/>
  <c r="L1321" i="1" s="1"/>
  <c r="M1321" i="1"/>
  <c r="P1321" i="1"/>
  <c r="S1321" i="1"/>
  <c r="H1320" i="1"/>
  <c r="K1320" i="1"/>
  <c r="L1320" i="1" s="1"/>
  <c r="M1320" i="1"/>
  <c r="S1320" i="1"/>
  <c r="H1319" i="1"/>
  <c r="K1319" i="1"/>
  <c r="L1319" i="1" s="1"/>
  <c r="M1319" i="1"/>
  <c r="H1318" i="1"/>
  <c r="K1318" i="1"/>
  <c r="L1318" i="1" s="1"/>
  <c r="M1318" i="1"/>
  <c r="T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AB1313" i="1" s="1"/>
  <c r="K1314" i="1"/>
  <c r="L1314" i="1" s="1"/>
  <c r="K1315" i="1"/>
  <c r="H1314" i="1"/>
  <c r="M1314" i="1"/>
  <c r="T1314" i="1" s="1"/>
  <c r="H1315" i="1"/>
  <c r="M1315" i="1"/>
  <c r="T1315" i="1" s="1"/>
  <c r="M1313" i="1"/>
  <c r="T1313" i="1" s="1"/>
  <c r="H1313" i="1"/>
  <c r="F1345" i="3"/>
  <c r="I1345" i="3"/>
  <c r="J1345" i="3" s="1"/>
  <c r="K1345" i="3"/>
  <c r="X1155" i="1" l="1"/>
  <c r="T1321" i="1"/>
  <c r="U1321" i="1" s="1"/>
  <c r="I1321" i="1" s="1"/>
  <c r="L1424" i="3"/>
  <c r="L1423" i="3"/>
  <c r="L1421" i="3"/>
  <c r="L1422" i="3"/>
  <c r="L1419" i="3"/>
  <c r="J1414" i="3"/>
  <c r="L1414" i="3" s="1"/>
  <c r="L1418" i="3"/>
  <c r="U1308" i="1"/>
  <c r="I1308" i="1" s="1"/>
  <c r="W1308" i="1"/>
  <c r="X1308" i="1" s="1"/>
  <c r="AA1308" i="1"/>
  <c r="AB1308" i="1"/>
  <c r="AB1321" i="1"/>
  <c r="T1322" i="1"/>
  <c r="U1322" i="1" s="1"/>
  <c r="I1322" i="1" s="1"/>
  <c r="L1417" i="3"/>
  <c r="L1416" i="3"/>
  <c r="L1415" i="3"/>
  <c r="L1411" i="3"/>
  <c r="L1413" i="3"/>
  <c r="T1320" i="1"/>
  <c r="AB1320" i="1" s="1"/>
  <c r="AA1322" i="1"/>
  <c r="AB1322" i="1"/>
  <c r="AA1321" i="1"/>
  <c r="W1321" i="1"/>
  <c r="X1321" i="1" s="1"/>
  <c r="T1319" i="1"/>
  <c r="U1319" i="1" s="1"/>
  <c r="I1319" i="1" s="1"/>
  <c r="U1318" i="1"/>
  <c r="I1318" i="1" s="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U1317" i="1" s="1"/>
  <c r="I1317" i="1" s="1"/>
  <c r="L1379" i="3"/>
  <c r="L1377" i="3"/>
  <c r="L1378" i="3"/>
  <c r="T1213" i="1"/>
  <c r="U1213" i="1" s="1"/>
  <c r="I1213" i="1" s="1"/>
  <c r="T1316" i="1"/>
  <c r="AA1316" i="1" s="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K1102" i="3" l="1"/>
  <c r="K1420" i="3"/>
  <c r="L1420" i="3" s="1"/>
  <c r="K1332" i="3"/>
  <c r="J1332" i="3"/>
  <c r="AA1320" i="1"/>
  <c r="W1320" i="1"/>
  <c r="X1320" i="1" s="1"/>
  <c r="U1320" i="1"/>
  <c r="I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U1316" i="1"/>
  <c r="I1316"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7" i="1"/>
  <c r="W1217" i="1"/>
  <c r="X1217" i="1" s="1"/>
  <c r="U1217" i="1"/>
  <c r="I1217" i="1" s="1"/>
  <c r="AB1217"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<sst xmlns="http://schemas.openxmlformats.org/spreadsheetml/2006/main" count="12669" uniqueCount="3086">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</sst>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3">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9">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43.jpeg"/><Relationship Id="rId21" Type="http://schemas.openxmlformats.org/officeDocument/2006/relationships/image" Target="../media/image946.jpeg"/><Relationship Id="rId324" Type="http://schemas.openxmlformats.org/officeDocument/2006/relationships/image" Target="../media/image1131.jpeg"/><Relationship Id="rId531" Type="http://schemas.openxmlformats.org/officeDocument/2006/relationships/image" Target="../media/image550.jpeg"/><Relationship Id="rId629" Type="http://schemas.openxmlformats.org/officeDocument/2006/relationships/image" Target="../media/image1332.jpeg"/><Relationship Id="rId170" Type="http://schemas.openxmlformats.org/officeDocument/2006/relationships/image" Target="../media/image1048.png"/><Relationship Id="rId268" Type="http://schemas.openxmlformats.org/officeDocument/2006/relationships/image" Target="../media/image1087.png"/><Relationship Id="rId475" Type="http://schemas.openxmlformats.org/officeDocument/2006/relationships/image" Target="../media/image1232.jpeg"/><Relationship Id="rId682" Type="http://schemas.openxmlformats.org/officeDocument/2006/relationships/image" Target="../media/image1371.jpeg"/><Relationship Id="rId32" Type="http://schemas.openxmlformats.org/officeDocument/2006/relationships/image" Target="../media/image957.jpeg"/><Relationship Id="rId128" Type="http://schemas.openxmlformats.org/officeDocument/2006/relationships/image" Target="../media/image132.jpeg"/><Relationship Id="rId335" Type="http://schemas.openxmlformats.org/officeDocument/2006/relationships/image" Target="../media/image1140.jpeg"/><Relationship Id="rId542" Type="http://schemas.openxmlformats.org/officeDocument/2006/relationships/image" Target="../media/image563.jpeg"/><Relationship Id="rId181" Type="http://schemas.openxmlformats.org/officeDocument/2006/relationships/image" Target="../media/image1057.jpeg"/><Relationship Id="rId402" Type="http://schemas.openxmlformats.org/officeDocument/2006/relationships/image" Target="../media/image1183.jpeg"/><Relationship Id="rId279" Type="http://schemas.openxmlformats.org/officeDocument/2006/relationships/image" Target="../media/image1098.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393.jpeg"/><Relationship Id="rId43" Type="http://schemas.openxmlformats.org/officeDocument/2006/relationships/image" Target="../media/image963.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6.jpeg"/><Relationship Id="rId760" Type="http://schemas.openxmlformats.org/officeDocument/2006/relationships/image" Target="../media/image1436.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5.jpeg"/><Relationship Id="rId620" Type="http://schemas.openxmlformats.org/officeDocument/2006/relationships/image" Target="../media/image664.jpeg"/><Relationship Id="rId718" Type="http://schemas.openxmlformats.org/officeDocument/2006/relationships/image" Target="../media/image1402.jpeg"/><Relationship Id="rId357" Type="http://schemas.openxmlformats.org/officeDocument/2006/relationships/image" Target="../media/image1158.jpeg"/><Relationship Id="rId54" Type="http://schemas.openxmlformats.org/officeDocument/2006/relationships/image" Target="../media/image973.jpeg"/><Relationship Id="rId217" Type="http://schemas.openxmlformats.org/officeDocument/2006/relationships/image" Target="../media/image221.jpeg"/><Relationship Id="rId564" Type="http://schemas.openxmlformats.org/officeDocument/2006/relationships/image" Target="../media/image1285.jpeg"/><Relationship Id="rId771" Type="http://schemas.openxmlformats.org/officeDocument/2006/relationships/image" Target="../media/image869.jpeg"/><Relationship Id="rId424" Type="http://schemas.openxmlformats.org/officeDocument/2006/relationships/image" Target="../media/image1200.jpeg"/><Relationship Id="rId631" Type="http://schemas.openxmlformats.org/officeDocument/2006/relationships/image" Target="../media/image1334.jpeg"/><Relationship Id="rId729" Type="http://schemas.openxmlformats.org/officeDocument/2006/relationships/image" Target="../media/image1411.jpeg"/><Relationship Id="rId270" Type="http://schemas.openxmlformats.org/officeDocument/2006/relationships/image" Target="../media/image1089.jpeg"/><Relationship Id="rId65" Type="http://schemas.openxmlformats.org/officeDocument/2006/relationships/image" Target="../media/image984.jpeg"/><Relationship Id="rId130" Type="http://schemas.openxmlformats.org/officeDocument/2006/relationships/image" Target="../media/image134.jpeg"/><Relationship Id="rId368" Type="http://schemas.openxmlformats.org/officeDocument/2006/relationships/image" Target="../media/image1165.jpeg"/><Relationship Id="rId575" Type="http://schemas.openxmlformats.org/officeDocument/2006/relationships/image" Target="../media/image603.jpeg"/><Relationship Id="rId782" Type="http://schemas.openxmlformats.org/officeDocument/2006/relationships/image" Target="../media/image1453.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43.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4.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5.jpeg"/><Relationship Id="rId793" Type="http://schemas.openxmlformats.org/officeDocument/2006/relationships/image" Target="../media/image899.jpeg"/><Relationship Id="rId807" Type="http://schemas.openxmlformats.org/officeDocument/2006/relationships/image" Target="../media/image1471.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11.jpeg"/><Relationship Id="rId653" Type="http://schemas.openxmlformats.org/officeDocument/2006/relationships/image" Target="../media/image704.jpeg"/><Relationship Id="rId292" Type="http://schemas.openxmlformats.org/officeDocument/2006/relationships/image" Target="../media/image1105.jpeg"/><Relationship Id="rId306" Type="http://schemas.openxmlformats.org/officeDocument/2006/relationships/image" Target="../media/image1116.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4.jpeg"/><Relationship Id="rId720" Type="http://schemas.openxmlformats.org/officeDocument/2006/relationships/image" Target="../media/image1404.jpeg"/><Relationship Id="rId152" Type="http://schemas.openxmlformats.org/officeDocument/2006/relationships/image" Target="../media/image1038.jpeg"/><Relationship Id="rId457" Type="http://schemas.openxmlformats.org/officeDocument/2006/relationships/image" Target="../media/image1220.jpeg"/><Relationship Id="rId664" Type="http://schemas.openxmlformats.org/officeDocument/2006/relationships/image" Target="../media/image1358.jpeg"/><Relationship Id="rId14" Type="http://schemas.openxmlformats.org/officeDocument/2006/relationships/image" Target="../media/image15.jpeg"/><Relationship Id="rId317" Type="http://schemas.openxmlformats.org/officeDocument/2006/relationships/image" Target="../media/image1125.jpeg"/><Relationship Id="rId524" Type="http://schemas.openxmlformats.org/officeDocument/2006/relationships/image" Target="../media/image1259.jpeg"/><Relationship Id="rId731" Type="http://schemas.openxmlformats.org/officeDocument/2006/relationships/image" Target="../media/image1413.jpeg"/><Relationship Id="rId98" Type="http://schemas.openxmlformats.org/officeDocument/2006/relationships/image" Target="../media/image1009.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8.jpeg"/><Relationship Id="rId468" Type="http://schemas.openxmlformats.org/officeDocument/2006/relationships/image" Target="../media/image1226.jpeg"/><Relationship Id="rId675" Type="http://schemas.openxmlformats.org/officeDocument/2006/relationships/image" Target="../media/image1365.jpeg"/><Relationship Id="rId25" Type="http://schemas.openxmlformats.org/officeDocument/2006/relationships/image" Target="../media/image950.jpeg"/><Relationship Id="rId328" Type="http://schemas.openxmlformats.org/officeDocument/2006/relationships/image" Target="../media/image334.jpeg"/><Relationship Id="rId535" Type="http://schemas.openxmlformats.org/officeDocument/2006/relationships/image" Target="../media/image1265.jpeg"/><Relationship Id="rId742" Type="http://schemas.openxmlformats.org/officeDocument/2006/relationships/image" Target="../media/image1423.jpeg"/><Relationship Id="rId174" Type="http://schemas.openxmlformats.org/officeDocument/2006/relationships/image" Target="../media/image1051.jpeg"/><Relationship Id="rId381" Type="http://schemas.openxmlformats.org/officeDocument/2006/relationships/image" Target="../media/image388.jpeg"/><Relationship Id="rId602" Type="http://schemas.openxmlformats.org/officeDocument/2006/relationships/image" Target="../media/image1319.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5.jpeg"/><Relationship Id="rId36" Type="http://schemas.openxmlformats.org/officeDocument/2006/relationships/image" Target="../media/image959.jpeg"/><Relationship Id="rId339" Type="http://schemas.openxmlformats.org/officeDocument/2006/relationships/image" Target="../media/image1144.jpeg"/><Relationship Id="rId546" Type="http://schemas.openxmlformats.org/officeDocument/2006/relationships/image" Target="../media/image1271.jpeg"/><Relationship Id="rId753" Type="http://schemas.openxmlformats.org/officeDocument/2006/relationships/image" Target="../media/image1432.jpeg"/><Relationship Id="rId101" Type="http://schemas.openxmlformats.org/officeDocument/2006/relationships/image" Target="../media/image1012.jpeg"/><Relationship Id="rId185" Type="http://schemas.openxmlformats.org/officeDocument/2006/relationships/image" Target="../media/image1061.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23.jpeg"/><Relationship Id="rId697" Type="http://schemas.openxmlformats.org/officeDocument/2006/relationships/image" Target="../media/image1384.jpeg"/><Relationship Id="rId252" Type="http://schemas.openxmlformats.org/officeDocument/2006/relationships/image" Target="../media/image1079.jpeg"/><Relationship Id="rId47" Type="http://schemas.openxmlformats.org/officeDocument/2006/relationships/image" Target="../media/image966.jpeg"/><Relationship Id="rId112" Type="http://schemas.openxmlformats.org/officeDocument/2006/relationships/image" Target="../media/image1021.jpeg"/><Relationship Id="rId557" Type="http://schemas.openxmlformats.org/officeDocument/2006/relationships/image" Target="../media/image1280.jpeg"/><Relationship Id="rId764" Type="http://schemas.openxmlformats.org/officeDocument/2006/relationships/image" Target="../media/image1439.jpeg"/><Relationship Id="rId196" Type="http://schemas.openxmlformats.org/officeDocument/2006/relationships/image" Target="../media/image200.jpeg"/><Relationship Id="rId417" Type="http://schemas.openxmlformats.org/officeDocument/2006/relationships/image" Target="../media/image1194.jpeg"/><Relationship Id="rId624" Type="http://schemas.openxmlformats.org/officeDocument/2006/relationships/image" Target="../media/image1330.jpeg"/><Relationship Id="rId263" Type="http://schemas.openxmlformats.org/officeDocument/2006/relationships/image" Target="../media/image269.jpeg"/><Relationship Id="rId470" Type="http://schemas.openxmlformats.org/officeDocument/2006/relationships/image" Target="../media/image1228.jpeg"/><Relationship Id="rId58" Type="http://schemas.openxmlformats.org/officeDocument/2006/relationships/image" Target="../media/image977.jpeg"/><Relationship Id="rId123" Type="http://schemas.openxmlformats.org/officeDocument/2006/relationships/image" Target="../media/image127.jpeg"/><Relationship Id="rId330" Type="http://schemas.openxmlformats.org/officeDocument/2006/relationships/image" Target="../media/image1135.jpeg"/><Relationship Id="rId568" Type="http://schemas.openxmlformats.org/officeDocument/2006/relationships/image" Target="../media/image1289.jpeg"/><Relationship Id="rId775" Type="http://schemas.openxmlformats.org/officeDocument/2006/relationships/image" Target="../media/image1448.jpeg"/><Relationship Id="rId428" Type="http://schemas.openxmlformats.org/officeDocument/2006/relationships/image" Target="../media/image440.jpeg"/><Relationship Id="rId635" Type="http://schemas.openxmlformats.org/officeDocument/2006/relationships/image" Target="../media/image1337.jpeg"/><Relationship Id="rId274" Type="http://schemas.openxmlformats.org/officeDocument/2006/relationships/image" Target="../media/image1093.png"/><Relationship Id="rId481" Type="http://schemas.openxmlformats.org/officeDocument/2006/relationships/image" Target="../media/image1235.jpeg"/><Relationship Id="rId702" Type="http://schemas.openxmlformats.org/officeDocument/2006/relationships/image" Target="../media/image1388.jpeg"/><Relationship Id="rId69" Type="http://schemas.openxmlformats.org/officeDocument/2006/relationships/image" Target="../media/image988.jpeg"/><Relationship Id="rId134" Type="http://schemas.openxmlformats.org/officeDocument/2006/relationships/image" Target="../media/image138.jpeg"/><Relationship Id="rId579" Type="http://schemas.openxmlformats.org/officeDocument/2006/relationships/image" Target="../media/image1299.jpeg"/><Relationship Id="rId786" Type="http://schemas.openxmlformats.org/officeDocument/2006/relationships/image" Target="../media/image1457.jpeg"/><Relationship Id="rId341" Type="http://schemas.openxmlformats.org/officeDocument/2006/relationships/image" Target="../media/image1146.jpeg"/><Relationship Id="rId439" Type="http://schemas.openxmlformats.org/officeDocument/2006/relationships/image" Target="../media/image1207.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9.jpeg"/><Relationship Id="rId492" Type="http://schemas.openxmlformats.org/officeDocument/2006/relationships/image" Target="../media/image1242.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32.jpeg"/><Relationship Id="rId352" Type="http://schemas.openxmlformats.org/officeDocument/2006/relationships/image" Target="../media/image1153.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8.jpeg"/><Relationship Id="rId517" Type="http://schemas.openxmlformats.org/officeDocument/2006/relationships/image" Target="../media/image1254.jpeg"/><Relationship Id="rId724" Type="http://schemas.openxmlformats.org/officeDocument/2006/relationships/image" Target="../media/image1408.jpeg"/><Relationship Id="rId60" Type="http://schemas.openxmlformats.org/officeDocument/2006/relationships/image" Target="../media/image979.jpeg"/><Relationship Id="rId156" Type="http://schemas.openxmlformats.org/officeDocument/2006/relationships/image" Target="../media/image1041.png"/><Relationship Id="rId363" Type="http://schemas.openxmlformats.org/officeDocument/2006/relationships/image" Target="../media/image1161.jpeg"/><Relationship Id="rId570" Type="http://schemas.openxmlformats.org/officeDocument/2006/relationships/image" Target="../media/image1291.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60.jpeg"/><Relationship Id="rId18" Type="http://schemas.openxmlformats.org/officeDocument/2006/relationships/image" Target="../media/image943.jpeg"/><Relationship Id="rId528" Type="http://schemas.openxmlformats.org/officeDocument/2006/relationships/image" Target="../media/image1262.jpeg"/><Relationship Id="rId735" Type="http://schemas.openxmlformats.org/officeDocument/2006/relationships/image" Target="../media/image1417.jpeg"/><Relationship Id="rId167" Type="http://schemas.openxmlformats.org/officeDocument/2006/relationships/image" Target="../media/image171.jpeg"/><Relationship Id="rId374" Type="http://schemas.openxmlformats.org/officeDocument/2006/relationships/image" Target="../media/image1169.jpeg"/><Relationship Id="rId581" Type="http://schemas.openxmlformats.org/officeDocument/2006/relationships/image" Target="../media/image1301.jpeg"/><Relationship Id="rId71" Type="http://schemas.openxmlformats.org/officeDocument/2006/relationships/image" Target="../media/image990.jpeg"/><Relationship Id="rId234" Type="http://schemas.openxmlformats.org/officeDocument/2006/relationships/image" Target="../media/image240.jpeg"/><Relationship Id="rId679" Type="http://schemas.openxmlformats.org/officeDocument/2006/relationships/image" Target="../media/image1368.jpeg"/><Relationship Id="rId802" Type="http://schemas.openxmlformats.org/officeDocument/2006/relationships/image" Target="../media/image1466.jpeg"/><Relationship Id="rId2" Type="http://schemas.openxmlformats.org/officeDocument/2006/relationships/image" Target="../media/image932.jpeg"/><Relationship Id="rId29" Type="http://schemas.openxmlformats.org/officeDocument/2006/relationships/image" Target="../media/image954.jpeg"/><Relationship Id="rId441" Type="http://schemas.openxmlformats.org/officeDocument/2006/relationships/image" Target="../media/image1208.jpeg"/><Relationship Id="rId539" Type="http://schemas.openxmlformats.org/officeDocument/2006/relationships/image" Target="../media/image560.jpeg"/><Relationship Id="rId746" Type="http://schemas.openxmlformats.org/officeDocument/2006/relationships/image" Target="../media/image1426.jpeg"/><Relationship Id="rId178" Type="http://schemas.openxmlformats.org/officeDocument/2006/relationships/image" Target="../media/image1054.jpeg"/><Relationship Id="rId301" Type="http://schemas.openxmlformats.org/officeDocument/2006/relationships/image" Target="../media/image1112.jpeg"/><Relationship Id="rId82" Type="http://schemas.openxmlformats.org/officeDocument/2006/relationships/image" Target="../media/image998.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072.jpeg"/><Relationship Id="rId452" Type="http://schemas.openxmlformats.org/officeDocument/2006/relationships/image" Target="../media/image1217.jpeg"/><Relationship Id="rId105" Type="http://schemas.openxmlformats.org/officeDocument/2006/relationships/image" Target="../media/image109.jpeg"/><Relationship Id="rId312" Type="http://schemas.openxmlformats.org/officeDocument/2006/relationships/image" Target="../media/image1121.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6.jpeg"/><Relationship Id="rId256" Type="http://schemas.openxmlformats.org/officeDocument/2006/relationships/image" Target="../media/image1083.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5.jpeg"/><Relationship Id="rId323" Type="http://schemas.openxmlformats.org/officeDocument/2006/relationships/image" Target="../media/image1130.jpeg"/><Relationship Id="rId530" Type="http://schemas.openxmlformats.org/officeDocument/2006/relationships/image" Target="../media/image549.jpeg"/><Relationship Id="rId768" Type="http://schemas.openxmlformats.org/officeDocument/2006/relationships/image" Target="../media/image1442.jpeg"/><Relationship Id="rId20" Type="http://schemas.openxmlformats.org/officeDocument/2006/relationships/image" Target="../media/image945.jpeg"/><Relationship Id="rId628" Type="http://schemas.openxmlformats.org/officeDocument/2006/relationships/image" Target="../media/image1331.jpeg"/><Relationship Id="rId267" Type="http://schemas.openxmlformats.org/officeDocument/2006/relationships/image" Target="../media/image1086.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70.jpeg"/><Relationship Id="rId779" Type="http://schemas.openxmlformats.org/officeDocument/2006/relationships/image" Target="../media/image883.jpeg"/><Relationship Id="rId31" Type="http://schemas.openxmlformats.org/officeDocument/2006/relationships/image" Target="../media/image956.jpeg"/><Relationship Id="rId334" Type="http://schemas.openxmlformats.org/officeDocument/2006/relationships/image" Target="../media/image1139.jpeg"/><Relationship Id="rId541" Type="http://schemas.openxmlformats.org/officeDocument/2006/relationships/image" Target="../media/image1269.jpeg"/><Relationship Id="rId639" Type="http://schemas.openxmlformats.org/officeDocument/2006/relationships/image" Target="../media/image1340.jpeg"/><Relationship Id="rId180" Type="http://schemas.openxmlformats.org/officeDocument/2006/relationships/image" Target="../media/image1056.jpeg"/><Relationship Id="rId278" Type="http://schemas.openxmlformats.org/officeDocument/2006/relationships/image" Target="../media/image1097.jpeg"/><Relationship Id="rId401" Type="http://schemas.openxmlformats.org/officeDocument/2006/relationships/image" Target="../media/image1182.jpeg"/><Relationship Id="rId485" Type="http://schemas.openxmlformats.org/officeDocument/2006/relationships/image" Target="../media/image1237.jpeg"/><Relationship Id="rId692" Type="http://schemas.openxmlformats.org/officeDocument/2006/relationships/image" Target="../media/image1380.jpeg"/><Relationship Id="rId706" Type="http://schemas.openxmlformats.org/officeDocument/2006/relationships/image" Target="../media/image1392.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9.jpeg"/><Relationship Id="rId552" Type="http://schemas.openxmlformats.org/officeDocument/2006/relationships/image" Target="../media/image1275.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90.jpeg"/><Relationship Id="rId289" Type="http://schemas.openxmlformats.org/officeDocument/2006/relationships/image" Target="../media/image1103.jpeg"/><Relationship Id="rId496" Type="http://schemas.openxmlformats.org/officeDocument/2006/relationships/image" Target="../media/image512.jpeg"/><Relationship Id="rId717" Type="http://schemas.openxmlformats.org/officeDocument/2006/relationships/image" Target="../media/image1401.jpeg"/><Relationship Id="rId53" Type="http://schemas.openxmlformats.org/officeDocument/2006/relationships/image" Target="../media/image972.jpeg"/><Relationship Id="rId149" Type="http://schemas.openxmlformats.org/officeDocument/2006/relationships/image" Target="../media/image1035.jpeg"/><Relationship Id="rId356" Type="http://schemas.openxmlformats.org/officeDocument/2006/relationships/image" Target="../media/image1157.jpeg"/><Relationship Id="rId563" Type="http://schemas.openxmlformats.org/officeDocument/2006/relationships/image" Target="../media/image1284.jpeg"/><Relationship Id="rId770" Type="http://schemas.openxmlformats.org/officeDocument/2006/relationships/image" Target="../media/image1444.jpeg"/><Relationship Id="rId216" Type="http://schemas.openxmlformats.org/officeDocument/2006/relationships/image" Target="../media/image220.jpeg"/><Relationship Id="rId423" Type="http://schemas.openxmlformats.org/officeDocument/2006/relationships/image" Target="../media/image1199.jpeg"/><Relationship Id="rId630" Type="http://schemas.openxmlformats.org/officeDocument/2006/relationships/image" Target="../media/image1333.jpeg"/><Relationship Id="rId728" Type="http://schemas.openxmlformats.org/officeDocument/2006/relationships/image" Target="../media/image802.jpeg"/><Relationship Id="rId64" Type="http://schemas.openxmlformats.org/officeDocument/2006/relationships/image" Target="../media/image983.jpeg"/><Relationship Id="rId367" Type="http://schemas.openxmlformats.org/officeDocument/2006/relationships/image" Target="../media/image1164.jpeg"/><Relationship Id="rId574" Type="http://schemas.openxmlformats.org/officeDocument/2006/relationships/image" Target="../media/image1295.jpeg"/><Relationship Id="rId227" Type="http://schemas.openxmlformats.org/officeDocument/2006/relationships/image" Target="../media/image1066.jpeg"/><Relationship Id="rId781" Type="http://schemas.openxmlformats.org/officeDocument/2006/relationships/image" Target="../media/image1452.jpeg"/><Relationship Id="rId434" Type="http://schemas.openxmlformats.org/officeDocument/2006/relationships/image" Target="../media/image446.jpeg"/><Relationship Id="rId641" Type="http://schemas.openxmlformats.org/officeDocument/2006/relationships/image" Target="../media/image1342.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47.jpeg"/><Relationship Id="rId75" Type="http://schemas.openxmlformats.org/officeDocument/2006/relationships/image" Target="../media/image993.jpeg"/><Relationship Id="rId140" Type="http://schemas.openxmlformats.org/officeDocument/2006/relationships/image" Target="../media/image144.jpeg"/><Relationship Id="rId378" Type="http://schemas.openxmlformats.org/officeDocument/2006/relationships/image" Target="../media/image1171.jpeg"/><Relationship Id="rId585" Type="http://schemas.openxmlformats.org/officeDocument/2006/relationships/image" Target="../media/image1304.jpeg"/><Relationship Id="rId792" Type="http://schemas.openxmlformats.org/officeDocument/2006/relationships/image" Target="../media/image1463.jpeg"/><Relationship Id="rId806" Type="http://schemas.openxmlformats.org/officeDocument/2006/relationships/image" Target="../media/image1470.jpeg"/><Relationship Id="rId6" Type="http://schemas.openxmlformats.org/officeDocument/2006/relationships/image" Target="../media/image935.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8.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81.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15.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4.jpeg"/><Relationship Id="rId86" Type="http://schemas.openxmlformats.org/officeDocument/2006/relationships/image" Target="../media/image89.jpg"/><Relationship Id="rId151" Type="http://schemas.openxmlformats.org/officeDocument/2006/relationships/image" Target="../media/image1037.jpeg"/><Relationship Id="rId389" Type="http://schemas.openxmlformats.org/officeDocument/2006/relationships/image" Target="../media/image1177.jpeg"/><Relationship Id="rId554" Type="http://schemas.openxmlformats.org/officeDocument/2006/relationships/image" Target="../media/image1277.jpeg"/><Relationship Id="rId596" Type="http://schemas.openxmlformats.org/officeDocument/2006/relationships/image" Target="../media/image629.jpeg"/><Relationship Id="rId761" Type="http://schemas.openxmlformats.org/officeDocument/2006/relationships/image" Target="../media/image1437.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6.jpeg"/><Relationship Id="rId414" Type="http://schemas.openxmlformats.org/officeDocument/2006/relationships/image" Target="../media/image1191.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8.jpeg"/><Relationship Id="rId260" Type="http://schemas.openxmlformats.org/officeDocument/2006/relationships/image" Target="../media/image266.jpeg"/><Relationship Id="rId316" Type="http://schemas.openxmlformats.org/officeDocument/2006/relationships/image" Target="../media/image1124.jpeg"/><Relationship Id="rId523" Type="http://schemas.openxmlformats.org/officeDocument/2006/relationships/image" Target="../media/image542.jpeg"/><Relationship Id="rId719" Type="http://schemas.openxmlformats.org/officeDocument/2006/relationships/image" Target="../media/image1403.jpeg"/><Relationship Id="rId55" Type="http://schemas.openxmlformats.org/officeDocument/2006/relationships/image" Target="../media/image974.jpeg"/><Relationship Id="rId97" Type="http://schemas.openxmlformats.org/officeDocument/2006/relationships/image" Target="../media/image1008.jpeg"/><Relationship Id="rId120" Type="http://schemas.openxmlformats.org/officeDocument/2006/relationships/image" Target="../media/image1027.jpeg"/><Relationship Id="rId358" Type="http://schemas.openxmlformats.org/officeDocument/2006/relationships/image" Target="../media/image365.jpeg"/><Relationship Id="rId565" Type="http://schemas.openxmlformats.org/officeDocument/2006/relationships/image" Target="../media/image1286.jpeg"/><Relationship Id="rId730" Type="http://schemas.openxmlformats.org/officeDocument/2006/relationships/image" Target="../media/image1412.jpeg"/><Relationship Id="rId772" Type="http://schemas.openxmlformats.org/officeDocument/2006/relationships/image" Target="../media/image1445.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5.jpeg"/><Relationship Id="rId632" Type="http://schemas.openxmlformats.org/officeDocument/2006/relationships/image" Target="../media/image1335.jpeg"/><Relationship Id="rId271" Type="http://schemas.openxmlformats.org/officeDocument/2006/relationships/image" Target="../media/image1090.jpeg"/><Relationship Id="rId674" Type="http://schemas.openxmlformats.org/officeDocument/2006/relationships/image" Target="../media/image1364.jpeg"/><Relationship Id="rId24" Type="http://schemas.openxmlformats.org/officeDocument/2006/relationships/image" Target="../media/image949.jpeg"/><Relationship Id="rId66" Type="http://schemas.openxmlformats.org/officeDocument/2006/relationships/image" Target="../media/image985.jpeg"/><Relationship Id="rId131" Type="http://schemas.openxmlformats.org/officeDocument/2006/relationships/image" Target="../media/image135.jpeg"/><Relationship Id="rId327" Type="http://schemas.openxmlformats.org/officeDocument/2006/relationships/image" Target="../media/image1133.jpeg"/><Relationship Id="rId369" Type="http://schemas.openxmlformats.org/officeDocument/2006/relationships/image" Target="../media/image1166.jpeg"/><Relationship Id="rId534" Type="http://schemas.openxmlformats.org/officeDocument/2006/relationships/image" Target="../media/image553.jpeg"/><Relationship Id="rId576" Type="http://schemas.openxmlformats.org/officeDocument/2006/relationships/image" Target="../media/image1296.jpeg"/><Relationship Id="rId741" Type="http://schemas.openxmlformats.org/officeDocument/2006/relationships/image" Target="../media/image1422.jpeg"/><Relationship Id="rId783" Type="http://schemas.openxmlformats.org/officeDocument/2006/relationships/image" Target="../media/image1454.jpeg"/><Relationship Id="rId173" Type="http://schemas.openxmlformats.org/officeDocument/2006/relationships/image" Target="../media/image1050.jpeg"/><Relationship Id="rId229" Type="http://schemas.openxmlformats.org/officeDocument/2006/relationships/image" Target="../media/image1067.jpeg"/><Relationship Id="rId380" Type="http://schemas.openxmlformats.org/officeDocument/2006/relationships/image" Target="../media/image1172.jpeg"/><Relationship Id="rId436" Type="http://schemas.openxmlformats.org/officeDocument/2006/relationships/image" Target="../media/image448.jpeg"/><Relationship Id="rId601" Type="http://schemas.openxmlformats.org/officeDocument/2006/relationships/image" Target="../media/image1318.jpeg"/><Relationship Id="rId643" Type="http://schemas.openxmlformats.org/officeDocument/2006/relationships/image" Target="../media/image1344.jpeg"/><Relationship Id="rId240" Type="http://schemas.openxmlformats.org/officeDocument/2006/relationships/image" Target="../media/image246.png"/><Relationship Id="rId478" Type="http://schemas.openxmlformats.org/officeDocument/2006/relationships/image" Target="../media/image1234.jpeg"/><Relationship Id="rId685" Type="http://schemas.openxmlformats.org/officeDocument/2006/relationships/image" Target="../media/image1374.jpeg"/><Relationship Id="rId35" Type="http://schemas.openxmlformats.org/officeDocument/2006/relationships/image" Target="../media/image958.jpeg"/><Relationship Id="rId77" Type="http://schemas.openxmlformats.org/officeDocument/2006/relationships/image" Target="../media/image995.jpeg"/><Relationship Id="rId100" Type="http://schemas.openxmlformats.org/officeDocument/2006/relationships/image" Target="../media/image1011.jpeg"/><Relationship Id="rId282" Type="http://schemas.openxmlformats.org/officeDocument/2006/relationships/image" Target="../media/image288.jpeg"/><Relationship Id="rId338" Type="http://schemas.openxmlformats.org/officeDocument/2006/relationships/image" Target="../media/image1143.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6.jpeg"/><Relationship Id="rId710" Type="http://schemas.openxmlformats.org/officeDocument/2006/relationships/image" Target="../media/image1395.jpeg"/><Relationship Id="rId752" Type="http://schemas.openxmlformats.org/officeDocument/2006/relationships/image" Target="../media/image843.jpeg"/><Relationship Id="rId808" Type="http://schemas.openxmlformats.org/officeDocument/2006/relationships/image" Target="../media/image1472.jpeg"/><Relationship Id="rId8" Type="http://schemas.openxmlformats.org/officeDocument/2006/relationships/image" Target="../media/image936.jpeg"/><Relationship Id="rId142" Type="http://schemas.openxmlformats.org/officeDocument/2006/relationships/image" Target="../media/image146.jpeg"/><Relationship Id="rId184" Type="http://schemas.openxmlformats.org/officeDocument/2006/relationships/image" Target="../media/image1060.jpeg"/><Relationship Id="rId391" Type="http://schemas.openxmlformats.org/officeDocument/2006/relationships/image" Target="../media/image400.jpeg"/><Relationship Id="rId405" Type="http://schemas.openxmlformats.org/officeDocument/2006/relationships/image" Target="../media/image1185.jpeg"/><Relationship Id="rId447" Type="http://schemas.openxmlformats.org/officeDocument/2006/relationships/image" Target="../media/image1212.jpeg"/><Relationship Id="rId612" Type="http://schemas.openxmlformats.org/officeDocument/2006/relationships/image" Target="../media/image1322.jpeg"/><Relationship Id="rId794" Type="http://schemas.openxmlformats.org/officeDocument/2006/relationships/image" Target="../media/image900.jpeg"/><Relationship Id="rId251" Type="http://schemas.openxmlformats.org/officeDocument/2006/relationships/image" Target="../media/image1078.jpeg"/><Relationship Id="rId489" Type="http://schemas.openxmlformats.org/officeDocument/2006/relationships/image" Target="../media/image1240.jpeg"/><Relationship Id="rId654" Type="http://schemas.openxmlformats.org/officeDocument/2006/relationships/image" Target="../media/image1351.jpeg"/><Relationship Id="rId696" Type="http://schemas.openxmlformats.org/officeDocument/2006/relationships/image" Target="../media/image1383.jpeg"/><Relationship Id="rId46" Type="http://schemas.openxmlformats.org/officeDocument/2006/relationships/image" Target="../media/image965.jpeg"/><Relationship Id="rId293" Type="http://schemas.openxmlformats.org/officeDocument/2006/relationships/image" Target="../media/image1106.jpeg"/><Relationship Id="rId307" Type="http://schemas.openxmlformats.org/officeDocument/2006/relationships/image" Target="../media/image1117.jpeg"/><Relationship Id="rId349" Type="http://schemas.openxmlformats.org/officeDocument/2006/relationships/image" Target="../media/image1150.jpeg"/><Relationship Id="rId514" Type="http://schemas.openxmlformats.org/officeDocument/2006/relationships/image" Target="../media/image531.jpeg"/><Relationship Id="rId556" Type="http://schemas.openxmlformats.org/officeDocument/2006/relationships/image" Target="../media/image1279.jpeg"/><Relationship Id="rId721" Type="http://schemas.openxmlformats.org/officeDocument/2006/relationships/image" Target="../media/image1405.jpeg"/><Relationship Id="rId763" Type="http://schemas.openxmlformats.org/officeDocument/2006/relationships/image" Target="../media/image855.jpeg"/><Relationship Id="rId88" Type="http://schemas.openxmlformats.org/officeDocument/2006/relationships/image" Target="../media/image1002.jpeg"/><Relationship Id="rId111" Type="http://schemas.openxmlformats.org/officeDocument/2006/relationships/image" Target="../media/image1020.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9.jpeg"/><Relationship Id="rId416" Type="http://schemas.openxmlformats.org/officeDocument/2006/relationships/image" Target="../media/image1193.jpeg"/><Relationship Id="rId598" Type="http://schemas.openxmlformats.org/officeDocument/2006/relationships/image" Target="../media/image1315.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9.jpeg"/><Relationship Id="rId665" Type="http://schemas.openxmlformats.org/officeDocument/2006/relationships/image" Target="../media/image1359.jpeg"/><Relationship Id="rId15" Type="http://schemas.openxmlformats.org/officeDocument/2006/relationships/image" Target="../media/image941.jpeg"/><Relationship Id="rId57" Type="http://schemas.openxmlformats.org/officeDocument/2006/relationships/image" Target="../media/image976.jpeg"/><Relationship Id="rId262" Type="http://schemas.openxmlformats.org/officeDocument/2006/relationships/image" Target="../media/image268.jpeg"/><Relationship Id="rId318" Type="http://schemas.openxmlformats.org/officeDocument/2006/relationships/image" Target="../media/image1126.jpeg"/><Relationship Id="rId525" Type="http://schemas.openxmlformats.org/officeDocument/2006/relationships/image" Target="../media/image1260.jpeg"/><Relationship Id="rId567" Type="http://schemas.openxmlformats.org/officeDocument/2006/relationships/image" Target="../media/image1288.jpeg"/><Relationship Id="rId732" Type="http://schemas.openxmlformats.org/officeDocument/2006/relationships/image" Target="../media/image1414.jpeg"/><Relationship Id="rId99" Type="http://schemas.openxmlformats.org/officeDocument/2006/relationships/image" Target="../media/image1010.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7.jpeg"/><Relationship Id="rId774" Type="http://schemas.openxmlformats.org/officeDocument/2006/relationships/image" Target="../media/image1447.jpeg"/><Relationship Id="rId427" Type="http://schemas.openxmlformats.org/officeDocument/2006/relationships/image" Target="../media/image439.jpeg"/><Relationship Id="rId469" Type="http://schemas.openxmlformats.org/officeDocument/2006/relationships/image" Target="../media/image1227.jpeg"/><Relationship Id="rId634" Type="http://schemas.openxmlformats.org/officeDocument/2006/relationships/image" Target="../media/image1336.jpeg"/><Relationship Id="rId676" Type="http://schemas.openxmlformats.org/officeDocument/2006/relationships/image" Target="../media/image1366.jpeg"/><Relationship Id="rId26" Type="http://schemas.openxmlformats.org/officeDocument/2006/relationships/image" Target="../media/image951.jpeg"/><Relationship Id="rId231" Type="http://schemas.openxmlformats.org/officeDocument/2006/relationships/image" Target="../media/image237.png"/><Relationship Id="rId273" Type="http://schemas.openxmlformats.org/officeDocument/2006/relationships/image" Target="../media/image1092.jpeg"/><Relationship Id="rId329" Type="http://schemas.openxmlformats.org/officeDocument/2006/relationships/image" Target="../media/image1134.jpeg"/><Relationship Id="rId480" Type="http://schemas.openxmlformats.org/officeDocument/2006/relationships/image" Target="../media/image496.jpeg"/><Relationship Id="rId536" Type="http://schemas.openxmlformats.org/officeDocument/2006/relationships/image" Target="../media/image1266.jpeg"/><Relationship Id="rId701" Type="http://schemas.openxmlformats.org/officeDocument/2006/relationships/image" Target="../media/image1387.jpeg"/><Relationship Id="rId68" Type="http://schemas.openxmlformats.org/officeDocument/2006/relationships/image" Target="../media/image987.jpeg"/><Relationship Id="rId133" Type="http://schemas.openxmlformats.org/officeDocument/2006/relationships/image" Target="../media/image137.jpeg"/><Relationship Id="rId175" Type="http://schemas.openxmlformats.org/officeDocument/2006/relationships/image" Target="../media/image1052.png"/><Relationship Id="rId340" Type="http://schemas.openxmlformats.org/officeDocument/2006/relationships/image" Target="../media/image1145.jpeg"/><Relationship Id="rId578" Type="http://schemas.openxmlformats.org/officeDocument/2006/relationships/image" Target="../media/image1298.jpeg"/><Relationship Id="rId743" Type="http://schemas.openxmlformats.org/officeDocument/2006/relationships/image" Target="../media/image1424.jpeg"/><Relationship Id="rId785" Type="http://schemas.openxmlformats.org/officeDocument/2006/relationships/image" Target="../media/image1456.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6.jpeg"/><Relationship Id="rId603" Type="http://schemas.openxmlformats.org/officeDocument/2006/relationships/image" Target="../media/image1320.jpeg"/><Relationship Id="rId645" Type="http://schemas.openxmlformats.org/officeDocument/2006/relationships/image" Target="../media/image1345.jpeg"/><Relationship Id="rId687" Type="http://schemas.openxmlformats.org/officeDocument/2006/relationships/image" Target="../media/image1376.jpeg"/><Relationship Id="rId810" Type="http://schemas.openxmlformats.org/officeDocument/2006/relationships/image" Target="../media/image917.jpeg"/><Relationship Id="rId242" Type="http://schemas.openxmlformats.org/officeDocument/2006/relationships/image" Target="../media/image1069.png"/><Relationship Id="rId284" Type="http://schemas.openxmlformats.org/officeDocument/2006/relationships/image" Target="../media/image1100.jpeg"/><Relationship Id="rId491" Type="http://schemas.openxmlformats.org/officeDocument/2006/relationships/image" Target="../media/image1241.jpeg"/><Relationship Id="rId505" Type="http://schemas.openxmlformats.org/officeDocument/2006/relationships/image" Target="../media/image1248.jpeg"/><Relationship Id="rId712" Type="http://schemas.openxmlformats.org/officeDocument/2006/relationships/image" Target="../media/image1397.jpeg"/><Relationship Id="rId37" Type="http://schemas.openxmlformats.org/officeDocument/2006/relationships/image" Target="../media/image960.jpeg"/><Relationship Id="rId79" Type="http://schemas.openxmlformats.org/officeDocument/2006/relationships/image" Target="../media/image996.jpeg"/><Relationship Id="rId102" Type="http://schemas.openxmlformats.org/officeDocument/2006/relationships/image" Target="../media/image1013.jpeg"/><Relationship Id="rId144" Type="http://schemas.openxmlformats.org/officeDocument/2006/relationships/image" Target="../media/image1031.jpeg"/><Relationship Id="rId547" Type="http://schemas.openxmlformats.org/officeDocument/2006/relationships/image" Target="../media/image1272.jpeg"/><Relationship Id="rId589" Type="http://schemas.openxmlformats.org/officeDocument/2006/relationships/image" Target="../media/image1308.jpeg"/><Relationship Id="rId754" Type="http://schemas.openxmlformats.org/officeDocument/2006/relationships/image" Target="../media/image1433.jpeg"/><Relationship Id="rId796" Type="http://schemas.openxmlformats.org/officeDocument/2006/relationships/image" Target="../media/image1464.jpeg"/><Relationship Id="rId90" Type="http://schemas.openxmlformats.org/officeDocument/2006/relationships/image" Target="../media/image1004.jpeg"/><Relationship Id="rId186" Type="http://schemas.openxmlformats.org/officeDocument/2006/relationships/image" Target="../media/image1062.jpeg"/><Relationship Id="rId351" Type="http://schemas.openxmlformats.org/officeDocument/2006/relationships/image" Target="../media/image1152.jpeg"/><Relationship Id="rId393" Type="http://schemas.openxmlformats.org/officeDocument/2006/relationships/image" Target="../media/image402.jpeg"/><Relationship Id="rId407" Type="http://schemas.openxmlformats.org/officeDocument/2006/relationships/image" Target="../media/image1186.jpeg"/><Relationship Id="rId449" Type="http://schemas.openxmlformats.org/officeDocument/2006/relationships/image" Target="../media/image1214.jpeg"/><Relationship Id="rId614" Type="http://schemas.openxmlformats.org/officeDocument/2006/relationships/image" Target="../media/image1324.jpeg"/><Relationship Id="rId656" Type="http://schemas.openxmlformats.org/officeDocument/2006/relationships/image" Target="../media/image1353.jpeg"/><Relationship Id="rId211" Type="http://schemas.openxmlformats.org/officeDocument/2006/relationships/image" Target="../media/image215.jpeg"/><Relationship Id="rId253" Type="http://schemas.openxmlformats.org/officeDocument/2006/relationships/image" Target="../media/image1080.jpeg"/><Relationship Id="rId295" Type="http://schemas.openxmlformats.org/officeDocument/2006/relationships/image" Target="../media/image1107.jpeg"/><Relationship Id="rId309" Type="http://schemas.openxmlformats.org/officeDocument/2006/relationships/image" Target="../media/image1119.jpeg"/><Relationship Id="rId460" Type="http://schemas.openxmlformats.org/officeDocument/2006/relationships/image" Target="../media/image1222.jpeg"/><Relationship Id="rId516" Type="http://schemas.openxmlformats.org/officeDocument/2006/relationships/image" Target="../media/image1253.jpeg"/><Relationship Id="rId698" Type="http://schemas.openxmlformats.org/officeDocument/2006/relationships/image" Target="../media/image767.jpeg"/><Relationship Id="rId48" Type="http://schemas.openxmlformats.org/officeDocument/2006/relationships/image" Target="../media/image967.jpeg"/><Relationship Id="rId113" Type="http://schemas.openxmlformats.org/officeDocument/2006/relationships/image" Target="../media/image1022.jpeg"/><Relationship Id="rId320" Type="http://schemas.openxmlformats.org/officeDocument/2006/relationships/image" Target="../media/image1128.jpeg"/><Relationship Id="rId558" Type="http://schemas.openxmlformats.org/officeDocument/2006/relationships/image" Target="../media/image1281.jpeg"/><Relationship Id="rId723" Type="http://schemas.openxmlformats.org/officeDocument/2006/relationships/image" Target="../media/image1407.jpeg"/><Relationship Id="rId765" Type="http://schemas.openxmlformats.org/officeDocument/2006/relationships/image" Target="../media/image859.jpeg"/><Relationship Id="rId155" Type="http://schemas.openxmlformats.org/officeDocument/2006/relationships/image" Target="../media/image1040.jpeg"/><Relationship Id="rId197" Type="http://schemas.openxmlformats.org/officeDocument/2006/relationships/image" Target="../media/image201.jpeg"/><Relationship Id="rId362" Type="http://schemas.openxmlformats.org/officeDocument/2006/relationships/image" Target="../media/image1160.jpeg"/><Relationship Id="rId418" Type="http://schemas.openxmlformats.org/officeDocument/2006/relationships/image" Target="../media/image1195.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5.jpeg"/><Relationship Id="rId471" Type="http://schemas.openxmlformats.org/officeDocument/2006/relationships/image" Target="../media/image1229.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8.jpeg"/><Relationship Id="rId124" Type="http://schemas.openxmlformats.org/officeDocument/2006/relationships/image" Target="../media/image128.png"/><Relationship Id="rId527" Type="http://schemas.openxmlformats.org/officeDocument/2006/relationships/image" Target="../media/image1261.jpeg"/><Relationship Id="rId569" Type="http://schemas.openxmlformats.org/officeDocument/2006/relationships/image" Target="../media/image1290.jpeg"/><Relationship Id="rId734" Type="http://schemas.openxmlformats.org/officeDocument/2006/relationships/image" Target="../media/image1416.jpeg"/><Relationship Id="rId776" Type="http://schemas.openxmlformats.org/officeDocument/2006/relationships/image" Target="../media/image875.jpeg"/><Relationship Id="rId70" Type="http://schemas.openxmlformats.org/officeDocument/2006/relationships/image" Target="../media/image989.jpeg"/><Relationship Id="rId166" Type="http://schemas.openxmlformats.org/officeDocument/2006/relationships/image" Target="../media/image170.jpeg"/><Relationship Id="rId331" Type="http://schemas.openxmlformats.org/officeDocument/2006/relationships/image" Target="../media/image1136.jpeg"/><Relationship Id="rId373" Type="http://schemas.openxmlformats.org/officeDocument/2006/relationships/image" Target="../media/image1168.jpeg"/><Relationship Id="rId429" Type="http://schemas.openxmlformats.org/officeDocument/2006/relationships/image" Target="../media/image1202.jpeg"/><Relationship Id="rId580" Type="http://schemas.openxmlformats.org/officeDocument/2006/relationships/image" Target="../media/image1300.jpeg"/><Relationship Id="rId636" Type="http://schemas.openxmlformats.org/officeDocument/2006/relationships/image" Target="../media/image1338.jpeg"/><Relationship Id="rId801" Type="http://schemas.openxmlformats.org/officeDocument/2006/relationships/image" Target="../media/image1465.jpeg"/><Relationship Id="rId1" Type="http://schemas.openxmlformats.org/officeDocument/2006/relationships/image" Target="../media/image931.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53.jpeg"/><Relationship Id="rId275" Type="http://schemas.openxmlformats.org/officeDocument/2006/relationships/image" Target="../media/image1094.png"/><Relationship Id="rId300" Type="http://schemas.openxmlformats.org/officeDocument/2006/relationships/image" Target="../media/image1111.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9.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53.png"/><Relationship Id="rId342" Type="http://schemas.openxmlformats.org/officeDocument/2006/relationships/image" Target="../media/image1147.jpeg"/><Relationship Id="rId384" Type="http://schemas.openxmlformats.org/officeDocument/2006/relationships/image" Target="../media/image1174.jpeg"/><Relationship Id="rId591" Type="http://schemas.openxmlformats.org/officeDocument/2006/relationships/image" Target="../media/image1310.jpeg"/><Relationship Id="rId605" Type="http://schemas.openxmlformats.org/officeDocument/2006/relationships/image" Target="../media/image642.jpeg"/><Relationship Id="rId787" Type="http://schemas.openxmlformats.org/officeDocument/2006/relationships/image" Target="../media/image1458.jpeg"/><Relationship Id="rId812" Type="http://schemas.openxmlformats.org/officeDocument/2006/relationships/image" Target="../media/image1475.jpeg"/><Relationship Id="rId202" Type="http://schemas.openxmlformats.org/officeDocument/2006/relationships/image" Target="../media/image206.jpeg"/><Relationship Id="rId244" Type="http://schemas.openxmlformats.org/officeDocument/2006/relationships/image" Target="../media/image1071.jpeg"/><Relationship Id="rId647" Type="http://schemas.openxmlformats.org/officeDocument/2006/relationships/image" Target="../media/image1346.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01.jpeg"/><Relationship Id="rId451" Type="http://schemas.openxmlformats.org/officeDocument/2006/relationships/image" Target="../media/image1216.jpeg"/><Relationship Id="rId493" Type="http://schemas.openxmlformats.org/officeDocument/2006/relationships/image" Target="../media/image1243.jpeg"/><Relationship Id="rId507" Type="http://schemas.openxmlformats.org/officeDocument/2006/relationships/image" Target="../media/image1250.jpeg"/><Relationship Id="rId549" Type="http://schemas.openxmlformats.org/officeDocument/2006/relationships/image" Target="../media/image1273.jpeg"/><Relationship Id="rId714" Type="http://schemas.openxmlformats.org/officeDocument/2006/relationships/image" Target="../media/image1398.jpeg"/><Relationship Id="rId756" Type="http://schemas.openxmlformats.org/officeDocument/2006/relationships/image" Target="../media/image846.jpeg"/><Relationship Id="rId50" Type="http://schemas.openxmlformats.org/officeDocument/2006/relationships/image" Target="../media/image969.jpeg"/><Relationship Id="rId104" Type="http://schemas.openxmlformats.org/officeDocument/2006/relationships/image" Target="../media/image108.jpeg"/><Relationship Id="rId146" Type="http://schemas.openxmlformats.org/officeDocument/2006/relationships/image" Target="../media/image1033.jpeg"/><Relationship Id="rId188" Type="http://schemas.openxmlformats.org/officeDocument/2006/relationships/image" Target="../media/image1064.jpeg"/><Relationship Id="rId311" Type="http://schemas.openxmlformats.org/officeDocument/2006/relationships/image" Target="../media/image1120.jpeg"/><Relationship Id="rId353" Type="http://schemas.openxmlformats.org/officeDocument/2006/relationships/image" Target="../media/image1154.jpeg"/><Relationship Id="rId395" Type="http://schemas.openxmlformats.org/officeDocument/2006/relationships/image" Target="../media/image404.jpeg"/><Relationship Id="rId409" Type="http://schemas.openxmlformats.org/officeDocument/2006/relationships/image" Target="../media/image1188.jpeg"/><Relationship Id="rId560" Type="http://schemas.openxmlformats.org/officeDocument/2006/relationships/image" Target="../media/image1283.jpeg"/><Relationship Id="rId798" Type="http://schemas.openxmlformats.org/officeDocument/2006/relationships/image" Target="../media/image904.jpeg"/><Relationship Id="rId92" Type="http://schemas.openxmlformats.org/officeDocument/2006/relationships/image" Target="../media/image1006.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54.jpeg"/><Relationship Id="rId255" Type="http://schemas.openxmlformats.org/officeDocument/2006/relationships/image" Target="../media/image1082.jpeg"/><Relationship Id="rId297" Type="http://schemas.openxmlformats.org/officeDocument/2006/relationships/image" Target="../media/image1109.jpeg"/><Relationship Id="rId462" Type="http://schemas.openxmlformats.org/officeDocument/2006/relationships/image" Target="../media/image477.jpeg"/><Relationship Id="rId518" Type="http://schemas.openxmlformats.org/officeDocument/2006/relationships/image" Target="../media/image1255.jpeg"/><Relationship Id="rId725" Type="http://schemas.openxmlformats.org/officeDocument/2006/relationships/image" Target="../media/image1409.jpeg"/><Relationship Id="rId115" Type="http://schemas.openxmlformats.org/officeDocument/2006/relationships/image" Target="../media/image1024.jpeg"/><Relationship Id="rId157" Type="http://schemas.openxmlformats.org/officeDocument/2006/relationships/image" Target="../media/image1042.png"/><Relationship Id="rId322" Type="http://schemas.openxmlformats.org/officeDocument/2006/relationships/image" Target="../media/image1129.jpeg"/><Relationship Id="rId364" Type="http://schemas.openxmlformats.org/officeDocument/2006/relationships/image" Target="../media/image371.jpeg"/><Relationship Id="rId767" Type="http://schemas.openxmlformats.org/officeDocument/2006/relationships/image" Target="../media/image1441.jpeg"/><Relationship Id="rId61" Type="http://schemas.openxmlformats.org/officeDocument/2006/relationships/image" Target="../media/image980.jpeg"/><Relationship Id="rId199" Type="http://schemas.openxmlformats.org/officeDocument/2006/relationships/image" Target="../media/image203.png"/><Relationship Id="rId571" Type="http://schemas.openxmlformats.org/officeDocument/2006/relationships/image" Target="../media/image1292.jpeg"/><Relationship Id="rId627" Type="http://schemas.openxmlformats.org/officeDocument/2006/relationships/image" Target="../media/image671.jpeg"/><Relationship Id="rId669" Type="http://schemas.openxmlformats.org/officeDocument/2006/relationships/image" Target="../media/image1361.jpeg"/><Relationship Id="rId19" Type="http://schemas.openxmlformats.org/officeDocument/2006/relationships/image" Target="../media/image944.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03.jpeg"/><Relationship Id="rId473" Type="http://schemas.openxmlformats.org/officeDocument/2006/relationships/image" Target="../media/image1231.jpeg"/><Relationship Id="rId529" Type="http://schemas.openxmlformats.org/officeDocument/2006/relationships/image" Target="../media/image1263.jpeg"/><Relationship Id="rId680" Type="http://schemas.openxmlformats.org/officeDocument/2006/relationships/image" Target="../media/image1369.jpeg"/><Relationship Id="rId736" Type="http://schemas.openxmlformats.org/officeDocument/2006/relationships/image" Target="../media/image1418.jpeg"/><Relationship Id="rId30" Type="http://schemas.openxmlformats.org/officeDocument/2006/relationships/image" Target="../media/image955.jpeg"/><Relationship Id="rId126" Type="http://schemas.openxmlformats.org/officeDocument/2006/relationships/image" Target="../media/image130.png"/><Relationship Id="rId168" Type="http://schemas.openxmlformats.org/officeDocument/2006/relationships/image" Target="../media/image1046.jpeg"/><Relationship Id="rId333" Type="http://schemas.openxmlformats.org/officeDocument/2006/relationships/image" Target="../media/image1138.jpeg"/><Relationship Id="rId540" Type="http://schemas.openxmlformats.org/officeDocument/2006/relationships/image" Target="../media/image1268.jpeg"/><Relationship Id="rId778" Type="http://schemas.openxmlformats.org/officeDocument/2006/relationships/image" Target="../media/image1450.jpeg"/><Relationship Id="rId72" Type="http://schemas.openxmlformats.org/officeDocument/2006/relationships/image" Target="../media/image991.jpeg"/><Relationship Id="rId375" Type="http://schemas.openxmlformats.org/officeDocument/2006/relationships/image" Target="../media/image382.jpeg"/><Relationship Id="rId582" Type="http://schemas.openxmlformats.org/officeDocument/2006/relationships/image" Target="../media/image1302.jpeg"/><Relationship Id="rId638" Type="http://schemas.openxmlformats.org/officeDocument/2006/relationships/image" Target="../media/image1339.jpeg"/><Relationship Id="rId803" Type="http://schemas.openxmlformats.org/officeDocument/2006/relationships/image" Target="../media/image1467.jpeg"/><Relationship Id="rId3" Type="http://schemas.openxmlformats.org/officeDocument/2006/relationships/image" Target="../media/image933.jpeg"/><Relationship Id="rId235" Type="http://schemas.openxmlformats.org/officeDocument/2006/relationships/image" Target="../media/image241.jpeg"/><Relationship Id="rId277" Type="http://schemas.openxmlformats.org/officeDocument/2006/relationships/image" Target="../media/image1096.jpeg"/><Relationship Id="rId400" Type="http://schemas.openxmlformats.org/officeDocument/2006/relationships/image" Target="../media/image1181.jpeg"/><Relationship Id="rId442" Type="http://schemas.openxmlformats.org/officeDocument/2006/relationships/image" Target="../media/image1209.jpeg"/><Relationship Id="rId484" Type="http://schemas.openxmlformats.org/officeDocument/2006/relationships/image" Target="../media/image500.jpeg"/><Relationship Id="rId705" Type="http://schemas.openxmlformats.org/officeDocument/2006/relationships/image" Target="../media/image1391.jpeg"/><Relationship Id="rId137" Type="http://schemas.openxmlformats.org/officeDocument/2006/relationships/image" Target="../media/image1029.jpeg"/><Relationship Id="rId302" Type="http://schemas.openxmlformats.org/officeDocument/2006/relationships/image" Target="../media/image1113.jpeg"/><Relationship Id="rId344" Type="http://schemas.openxmlformats.org/officeDocument/2006/relationships/image" Target="../media/image350.jpeg"/><Relationship Id="rId691" Type="http://schemas.openxmlformats.org/officeDocument/2006/relationships/image" Target="../media/image1379.jpeg"/><Relationship Id="rId747" Type="http://schemas.openxmlformats.org/officeDocument/2006/relationships/image" Target="../media/image1427.jpeg"/><Relationship Id="rId789" Type="http://schemas.openxmlformats.org/officeDocument/2006/relationships/image" Target="../media/image1460.jpeg"/><Relationship Id="rId41" Type="http://schemas.openxmlformats.org/officeDocument/2006/relationships/image" Target="../media/image44.jpeg"/><Relationship Id="rId83" Type="http://schemas.openxmlformats.org/officeDocument/2006/relationships/image" Target="../media/image999.jpeg"/><Relationship Id="rId179" Type="http://schemas.openxmlformats.org/officeDocument/2006/relationships/image" Target="../media/image1055.jpeg"/><Relationship Id="rId386" Type="http://schemas.openxmlformats.org/officeDocument/2006/relationships/image" Target="../media/image1175.jpeg"/><Relationship Id="rId551" Type="http://schemas.openxmlformats.org/officeDocument/2006/relationships/image" Target="../media/image572.jpeg"/><Relationship Id="rId593" Type="http://schemas.openxmlformats.org/officeDocument/2006/relationships/image" Target="../media/image1311.jpeg"/><Relationship Id="rId607" Type="http://schemas.openxmlformats.org/officeDocument/2006/relationships/image" Target="../media/image645.jpeg"/><Relationship Id="rId649" Type="http://schemas.openxmlformats.org/officeDocument/2006/relationships/image" Target="../media/image1348.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73.jpeg"/><Relationship Id="rId288" Type="http://schemas.openxmlformats.org/officeDocument/2006/relationships/image" Target="../media/image1102.jpeg"/><Relationship Id="rId411" Type="http://schemas.openxmlformats.org/officeDocument/2006/relationships/image" Target="../media/image1189.jpeg"/><Relationship Id="rId453" Type="http://schemas.openxmlformats.org/officeDocument/2006/relationships/image" Target="../media/image1218.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5.jpeg"/><Relationship Id="rId313" Type="http://schemas.openxmlformats.org/officeDocument/2006/relationships/image" Target="../media/image1122.jpeg"/><Relationship Id="rId495" Type="http://schemas.openxmlformats.org/officeDocument/2006/relationships/image" Target="../media/image1244.jpeg"/><Relationship Id="rId716" Type="http://schemas.openxmlformats.org/officeDocument/2006/relationships/image" Target="../media/image1400.jpeg"/><Relationship Id="rId758" Type="http://schemas.openxmlformats.org/officeDocument/2006/relationships/image" Target="../media/image1434.jpeg"/><Relationship Id="rId10" Type="http://schemas.openxmlformats.org/officeDocument/2006/relationships/image" Target="../media/image938.jpeg"/><Relationship Id="rId52" Type="http://schemas.openxmlformats.org/officeDocument/2006/relationships/image" Target="../media/image971.jpeg"/><Relationship Id="rId94" Type="http://schemas.openxmlformats.org/officeDocument/2006/relationships/image" Target="../media/image1007.jpeg"/><Relationship Id="rId148" Type="http://schemas.openxmlformats.org/officeDocument/2006/relationships/image" Target="../media/image152.jpeg"/><Relationship Id="rId355" Type="http://schemas.openxmlformats.org/officeDocument/2006/relationships/image" Target="../media/image1156.jpeg"/><Relationship Id="rId397" Type="http://schemas.openxmlformats.org/officeDocument/2006/relationships/image" Target="../media/image1179.png"/><Relationship Id="rId520" Type="http://schemas.openxmlformats.org/officeDocument/2006/relationships/image" Target="../media/image1257.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4.jpeg"/><Relationship Id="rId422" Type="http://schemas.openxmlformats.org/officeDocument/2006/relationships/image" Target="../media/image1198.jpeg"/><Relationship Id="rId464" Type="http://schemas.openxmlformats.org/officeDocument/2006/relationships/image" Target="../media/image1223.jpeg"/><Relationship Id="rId299" Type="http://schemas.openxmlformats.org/officeDocument/2006/relationships/image" Target="../media/image1110.jpeg"/><Relationship Id="rId727" Type="http://schemas.openxmlformats.org/officeDocument/2006/relationships/image" Target="../media/image801.jpeg"/><Relationship Id="rId63" Type="http://schemas.openxmlformats.org/officeDocument/2006/relationships/image" Target="../media/image982.jpeg"/><Relationship Id="rId159" Type="http://schemas.openxmlformats.org/officeDocument/2006/relationships/image" Target="../media/image1044.jpeg"/><Relationship Id="rId366" Type="http://schemas.openxmlformats.org/officeDocument/2006/relationships/image" Target="../media/image1163.jpeg"/><Relationship Id="rId573" Type="http://schemas.openxmlformats.org/officeDocument/2006/relationships/image" Target="../media/image1294.jpeg"/><Relationship Id="rId780" Type="http://schemas.openxmlformats.org/officeDocument/2006/relationships/image" Target="../media/image1451.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41.jpeg"/><Relationship Id="rId738" Type="http://schemas.openxmlformats.org/officeDocument/2006/relationships/image" Target="../media/image1420.jpeg"/><Relationship Id="rId74" Type="http://schemas.openxmlformats.org/officeDocument/2006/relationships/image" Target="../media/image992.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03.jpeg"/><Relationship Id="rId805" Type="http://schemas.openxmlformats.org/officeDocument/2006/relationships/image" Target="../media/image1469.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62.jpeg"/><Relationship Id="rId444" Type="http://schemas.openxmlformats.org/officeDocument/2006/relationships/image" Target="../media/image456.jpeg"/><Relationship Id="rId651" Type="http://schemas.openxmlformats.org/officeDocument/2006/relationships/image" Target="../media/image1350.jpeg"/><Relationship Id="rId749" Type="http://schemas.openxmlformats.org/officeDocument/2006/relationships/image" Target="../media/image1429.jpeg"/><Relationship Id="rId290" Type="http://schemas.openxmlformats.org/officeDocument/2006/relationships/image" Target="../media/image1104.jpeg"/><Relationship Id="rId304" Type="http://schemas.openxmlformats.org/officeDocument/2006/relationships/image" Target="../media/image1114.jpeg"/><Relationship Id="rId388" Type="http://schemas.openxmlformats.org/officeDocument/2006/relationships/image" Target="../media/image1176.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01.jpeg"/><Relationship Id="rId150" Type="http://schemas.openxmlformats.org/officeDocument/2006/relationships/image" Target="../media/image1036.jpeg"/><Relationship Id="rId595" Type="http://schemas.openxmlformats.org/officeDocument/2006/relationships/image" Target="../media/image1313.jpeg"/><Relationship Id="rId248" Type="http://schemas.openxmlformats.org/officeDocument/2006/relationships/image" Target="../media/image1075.jpeg"/><Relationship Id="rId455" Type="http://schemas.openxmlformats.org/officeDocument/2006/relationships/image" Target="../media/image1219.jpeg"/><Relationship Id="rId662" Type="http://schemas.openxmlformats.org/officeDocument/2006/relationships/image" Target="../media/image1357.jpeg"/><Relationship Id="rId12" Type="http://schemas.openxmlformats.org/officeDocument/2006/relationships/image" Target="../media/image940.jpeg"/><Relationship Id="rId108" Type="http://schemas.openxmlformats.org/officeDocument/2006/relationships/image" Target="../media/image1017.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80.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63.jpeg"/><Relationship Id="rId23" Type="http://schemas.openxmlformats.org/officeDocument/2006/relationships/image" Target="../media/image948.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4.jpeg"/><Relationship Id="rId740" Type="http://schemas.openxmlformats.org/officeDocument/2006/relationships/image" Target="../media/image1421.jpeg"/><Relationship Id="rId172" Type="http://schemas.openxmlformats.org/officeDocument/2006/relationships/image" Target="../media/image176.png"/><Relationship Id="rId477" Type="http://schemas.openxmlformats.org/officeDocument/2006/relationships/image" Target="../media/image1233.jpeg"/><Relationship Id="rId600" Type="http://schemas.openxmlformats.org/officeDocument/2006/relationships/image" Target="../media/image1317.jpeg"/><Relationship Id="rId684" Type="http://schemas.openxmlformats.org/officeDocument/2006/relationships/image" Target="../media/image1373.jpeg"/><Relationship Id="rId337" Type="http://schemas.openxmlformats.org/officeDocument/2006/relationships/image" Target="../media/image1142.jpeg"/><Relationship Id="rId34" Type="http://schemas.openxmlformats.org/officeDocument/2006/relationships/image" Target="../media/image36.jpeg"/><Relationship Id="rId544" Type="http://schemas.openxmlformats.org/officeDocument/2006/relationships/image" Target="../media/image1270.jpeg"/><Relationship Id="rId751" Type="http://schemas.openxmlformats.org/officeDocument/2006/relationships/image" Target="../media/image1431.jpeg"/><Relationship Id="rId183" Type="http://schemas.openxmlformats.org/officeDocument/2006/relationships/image" Target="../media/image1059.jpeg"/><Relationship Id="rId390" Type="http://schemas.openxmlformats.org/officeDocument/2006/relationships/image" Target="../media/image399.jpeg"/><Relationship Id="rId404" Type="http://schemas.openxmlformats.org/officeDocument/2006/relationships/image" Target="../media/image1184.jpeg"/><Relationship Id="rId611" Type="http://schemas.openxmlformats.org/officeDocument/2006/relationships/image" Target="../media/image652.jpeg"/><Relationship Id="rId250" Type="http://schemas.openxmlformats.org/officeDocument/2006/relationships/image" Target="../media/image1077.jpeg"/><Relationship Id="rId488" Type="http://schemas.openxmlformats.org/officeDocument/2006/relationships/image" Target="../media/image1239.jpeg"/><Relationship Id="rId695" Type="http://schemas.openxmlformats.org/officeDocument/2006/relationships/image" Target="../media/image1382.jpeg"/><Relationship Id="rId709" Type="http://schemas.openxmlformats.org/officeDocument/2006/relationships/image" Target="../media/image1394.jpeg"/><Relationship Id="rId45" Type="http://schemas.openxmlformats.org/officeDocument/2006/relationships/image" Target="../media/image48.jpeg"/><Relationship Id="rId110" Type="http://schemas.openxmlformats.org/officeDocument/2006/relationships/image" Target="../media/image1019.jpeg"/><Relationship Id="rId348" Type="http://schemas.openxmlformats.org/officeDocument/2006/relationships/image" Target="../media/image354.jpeg"/><Relationship Id="rId555" Type="http://schemas.openxmlformats.org/officeDocument/2006/relationships/image" Target="../media/image1278.jpeg"/><Relationship Id="rId762" Type="http://schemas.openxmlformats.org/officeDocument/2006/relationships/image" Target="../media/image1438.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92.jpeg"/><Relationship Id="rId622" Type="http://schemas.openxmlformats.org/officeDocument/2006/relationships/image" Target="../media/image1328.jpeg"/><Relationship Id="rId261" Type="http://schemas.openxmlformats.org/officeDocument/2006/relationships/image" Target="../media/image267.jpeg"/><Relationship Id="rId499" Type="http://schemas.openxmlformats.org/officeDocument/2006/relationships/image" Target="../media/image1246.jpeg"/><Relationship Id="rId56" Type="http://schemas.openxmlformats.org/officeDocument/2006/relationships/image" Target="../media/image975.jpeg"/><Relationship Id="rId359" Type="http://schemas.openxmlformats.org/officeDocument/2006/relationships/image" Target="../media/image366.jpeg"/><Relationship Id="rId566" Type="http://schemas.openxmlformats.org/officeDocument/2006/relationships/image" Target="../media/image1287.jpeg"/><Relationship Id="rId773" Type="http://schemas.openxmlformats.org/officeDocument/2006/relationships/image" Target="../media/image1446.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01.jpeg"/><Relationship Id="rId633" Type="http://schemas.openxmlformats.org/officeDocument/2006/relationships/image" Target="../media/image680.jpeg"/><Relationship Id="rId67" Type="http://schemas.openxmlformats.org/officeDocument/2006/relationships/image" Target="../media/image986.jpeg"/><Relationship Id="rId272" Type="http://schemas.openxmlformats.org/officeDocument/2006/relationships/image" Target="../media/image1091.jpeg"/><Relationship Id="rId577" Type="http://schemas.openxmlformats.org/officeDocument/2006/relationships/image" Target="../media/image1297.jpeg"/><Relationship Id="rId700" Type="http://schemas.openxmlformats.org/officeDocument/2006/relationships/image" Target="../media/image1386.jpeg"/><Relationship Id="rId132" Type="http://schemas.openxmlformats.org/officeDocument/2006/relationships/image" Target="../media/image136.jpeg"/><Relationship Id="rId784" Type="http://schemas.openxmlformats.org/officeDocument/2006/relationships/image" Target="../media/image1455.jpeg"/><Relationship Id="rId437" Type="http://schemas.openxmlformats.org/officeDocument/2006/relationships/image" Target="../media/image1205.jpeg"/><Relationship Id="rId644" Type="http://schemas.openxmlformats.org/officeDocument/2006/relationships/image" Target="../media/image693.jpeg"/><Relationship Id="rId283" Type="http://schemas.openxmlformats.org/officeDocument/2006/relationships/image" Target="../media/image1099.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6.jpeg"/><Relationship Id="rId78" Type="http://schemas.openxmlformats.org/officeDocument/2006/relationships/image" Target="../media/image81.jpeg"/><Relationship Id="rId143" Type="http://schemas.openxmlformats.org/officeDocument/2006/relationships/image" Target="../media/image1030.jpeg"/><Relationship Id="rId350" Type="http://schemas.openxmlformats.org/officeDocument/2006/relationships/image" Target="../media/image1151.jpeg"/><Relationship Id="rId588" Type="http://schemas.openxmlformats.org/officeDocument/2006/relationships/image" Target="../media/image1307.jpeg"/><Relationship Id="rId795" Type="http://schemas.openxmlformats.org/officeDocument/2006/relationships/image" Target="../media/image901.jpeg"/><Relationship Id="rId809" Type="http://schemas.openxmlformats.org/officeDocument/2006/relationships/image" Target="../media/image1473.jpeg"/><Relationship Id="rId9" Type="http://schemas.openxmlformats.org/officeDocument/2006/relationships/image" Target="../media/image937.jpeg"/><Relationship Id="rId210" Type="http://schemas.openxmlformats.org/officeDocument/2006/relationships/image" Target="../media/image214.png"/><Relationship Id="rId448" Type="http://schemas.openxmlformats.org/officeDocument/2006/relationships/image" Target="../media/image1213.jpeg"/><Relationship Id="rId655" Type="http://schemas.openxmlformats.org/officeDocument/2006/relationships/image" Target="../media/image1352.jpeg"/><Relationship Id="rId294" Type="http://schemas.openxmlformats.org/officeDocument/2006/relationships/image" Target="../media/image300.jpeg"/><Relationship Id="rId308" Type="http://schemas.openxmlformats.org/officeDocument/2006/relationships/image" Target="../media/image1118.jpeg"/><Relationship Id="rId515" Type="http://schemas.openxmlformats.org/officeDocument/2006/relationships/image" Target="../media/image532.jpeg"/><Relationship Id="rId722" Type="http://schemas.openxmlformats.org/officeDocument/2006/relationships/image" Target="../media/image1406.jpeg"/><Relationship Id="rId89" Type="http://schemas.openxmlformats.org/officeDocument/2006/relationships/image" Target="../media/image1003.jpeg"/><Relationship Id="rId154" Type="http://schemas.openxmlformats.org/officeDocument/2006/relationships/image" Target="../media/image1039.jpeg"/><Relationship Id="rId361" Type="http://schemas.openxmlformats.org/officeDocument/2006/relationships/image" Target="../media/image368.jpeg"/><Relationship Id="rId599" Type="http://schemas.openxmlformats.org/officeDocument/2006/relationships/image" Target="../media/image1316.jpeg"/><Relationship Id="rId459" Type="http://schemas.openxmlformats.org/officeDocument/2006/relationships/image" Target="../media/image1221.jpeg"/><Relationship Id="rId666" Type="http://schemas.openxmlformats.org/officeDocument/2006/relationships/image" Target="../media/image718.jpeg"/><Relationship Id="rId16" Type="http://schemas.openxmlformats.org/officeDocument/2006/relationships/image" Target="../media/image942.jpeg"/><Relationship Id="rId221" Type="http://schemas.openxmlformats.org/officeDocument/2006/relationships/image" Target="../media/image1065.jpeg"/><Relationship Id="rId319" Type="http://schemas.openxmlformats.org/officeDocument/2006/relationships/image" Target="../media/image1127.jpeg"/><Relationship Id="rId526" Type="http://schemas.openxmlformats.org/officeDocument/2006/relationships/image" Target="../media/image545.jpeg"/><Relationship Id="rId733" Type="http://schemas.openxmlformats.org/officeDocument/2006/relationships/image" Target="../media/image1415.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7.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52.jpeg"/><Relationship Id="rId537" Type="http://schemas.openxmlformats.org/officeDocument/2006/relationships/image" Target="../media/image1267.jpeg"/><Relationship Id="rId744" Type="http://schemas.openxmlformats.org/officeDocument/2006/relationships/image" Target="../media/image1425.jpeg"/><Relationship Id="rId80" Type="http://schemas.openxmlformats.org/officeDocument/2006/relationships/image" Target="../media/image997.jpeg"/><Relationship Id="rId176" Type="http://schemas.openxmlformats.org/officeDocument/2006/relationships/image" Target="../media/image180.jpeg"/><Relationship Id="rId383" Type="http://schemas.openxmlformats.org/officeDocument/2006/relationships/image" Target="../media/image1173.jpeg"/><Relationship Id="rId590" Type="http://schemas.openxmlformats.org/officeDocument/2006/relationships/image" Target="../media/image1309.jpeg"/><Relationship Id="rId604" Type="http://schemas.openxmlformats.org/officeDocument/2006/relationships/image" Target="../media/image641.jpeg"/><Relationship Id="rId811" Type="http://schemas.openxmlformats.org/officeDocument/2006/relationships/image" Target="../media/image1474.jpeg"/><Relationship Id="rId243" Type="http://schemas.openxmlformats.org/officeDocument/2006/relationships/image" Target="../media/image1070.jpeg"/><Relationship Id="rId450" Type="http://schemas.openxmlformats.org/officeDocument/2006/relationships/image" Target="../media/image1215.jpeg"/><Relationship Id="rId688" Type="http://schemas.openxmlformats.org/officeDocument/2006/relationships/image" Target="../media/image1377.jpeg"/><Relationship Id="rId38" Type="http://schemas.openxmlformats.org/officeDocument/2006/relationships/image" Target="../media/image961.jpeg"/><Relationship Id="rId103" Type="http://schemas.openxmlformats.org/officeDocument/2006/relationships/image" Target="../media/image1014.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05.jpeg"/><Relationship Id="rId187" Type="http://schemas.openxmlformats.org/officeDocument/2006/relationships/image" Target="../media/image1063.jpeg"/><Relationship Id="rId394" Type="http://schemas.openxmlformats.org/officeDocument/2006/relationships/image" Target="../media/image1178.jpeg"/><Relationship Id="rId408" Type="http://schemas.openxmlformats.org/officeDocument/2006/relationships/image" Target="../media/image1187.jpeg"/><Relationship Id="rId615" Type="http://schemas.openxmlformats.org/officeDocument/2006/relationships/image" Target="../media/image1325.jpeg"/><Relationship Id="rId254" Type="http://schemas.openxmlformats.org/officeDocument/2006/relationships/image" Target="../media/image1081.jpeg"/><Relationship Id="rId699" Type="http://schemas.openxmlformats.org/officeDocument/2006/relationships/image" Target="../media/image1385.jpeg"/><Relationship Id="rId49" Type="http://schemas.openxmlformats.org/officeDocument/2006/relationships/image" Target="../media/image968.jpeg"/><Relationship Id="rId114" Type="http://schemas.openxmlformats.org/officeDocument/2006/relationships/image" Target="../media/image1023.jpeg"/><Relationship Id="rId461" Type="http://schemas.openxmlformats.org/officeDocument/2006/relationships/image" Target="../media/image476.jpeg"/><Relationship Id="rId559" Type="http://schemas.openxmlformats.org/officeDocument/2006/relationships/image" Target="../media/image1282.jpeg"/><Relationship Id="rId766" Type="http://schemas.openxmlformats.org/officeDocument/2006/relationships/image" Target="../media/image1440.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6.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30.jpeg"/><Relationship Id="rId125" Type="http://schemas.openxmlformats.org/officeDocument/2006/relationships/image" Target="../media/image129.png"/><Relationship Id="rId332" Type="http://schemas.openxmlformats.org/officeDocument/2006/relationships/image" Target="../media/image1137.jpeg"/><Relationship Id="rId777" Type="http://schemas.openxmlformats.org/officeDocument/2006/relationships/image" Target="../media/image1449.jpeg"/><Relationship Id="rId637" Type="http://schemas.openxmlformats.org/officeDocument/2006/relationships/image" Target="../media/image685.jpeg"/><Relationship Id="rId276" Type="http://schemas.openxmlformats.org/officeDocument/2006/relationships/image" Target="../media/image1095.jpeg"/><Relationship Id="rId483" Type="http://schemas.openxmlformats.org/officeDocument/2006/relationships/image" Target="../media/image1236.jpeg"/><Relationship Id="rId690" Type="http://schemas.openxmlformats.org/officeDocument/2006/relationships/image" Target="../media/image1378.jpeg"/><Relationship Id="rId704" Type="http://schemas.openxmlformats.org/officeDocument/2006/relationships/image" Target="../media/image1390.jpeg"/><Relationship Id="rId40" Type="http://schemas.openxmlformats.org/officeDocument/2006/relationships/image" Target="../media/image962.jpeg"/><Relationship Id="rId136" Type="http://schemas.openxmlformats.org/officeDocument/2006/relationships/image" Target="../media/image1028.jpeg"/><Relationship Id="rId343" Type="http://schemas.openxmlformats.org/officeDocument/2006/relationships/image" Target="../media/image1148.jpeg"/><Relationship Id="rId550" Type="http://schemas.openxmlformats.org/officeDocument/2006/relationships/image" Target="../media/image1274.jpeg"/><Relationship Id="rId788" Type="http://schemas.openxmlformats.org/officeDocument/2006/relationships/image" Target="../media/image1459.jpeg"/><Relationship Id="rId203" Type="http://schemas.openxmlformats.org/officeDocument/2006/relationships/image" Target="../media/image207.jpeg"/><Relationship Id="rId648" Type="http://schemas.openxmlformats.org/officeDocument/2006/relationships/image" Target="../media/image1347.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51.jpeg"/><Relationship Id="rId715" Type="http://schemas.openxmlformats.org/officeDocument/2006/relationships/image" Target="../media/image1399.jpeg"/><Relationship Id="rId147" Type="http://schemas.openxmlformats.org/officeDocument/2006/relationships/image" Target="../media/image1034.jpeg"/><Relationship Id="rId354" Type="http://schemas.openxmlformats.org/officeDocument/2006/relationships/image" Target="../media/image1155.jpeg"/><Relationship Id="rId799" Type="http://schemas.openxmlformats.org/officeDocument/2006/relationships/image" Target="../media/image905.jpeg"/><Relationship Id="rId51" Type="http://schemas.openxmlformats.org/officeDocument/2006/relationships/image" Target="../media/image970.jpeg"/><Relationship Id="rId561" Type="http://schemas.openxmlformats.org/officeDocument/2006/relationships/image" Target="../media/image583.jpeg"/><Relationship Id="rId659" Type="http://schemas.openxmlformats.org/officeDocument/2006/relationships/image" Target="../media/image1355.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7.jpeg"/><Relationship Id="rId519" Type="http://schemas.openxmlformats.org/officeDocument/2006/relationships/image" Target="../media/image1256.jpeg"/><Relationship Id="rId158" Type="http://schemas.openxmlformats.org/officeDocument/2006/relationships/image" Target="../media/image1043.png"/><Relationship Id="rId726" Type="http://schemas.openxmlformats.org/officeDocument/2006/relationships/image" Target="../media/image1410.jpeg"/><Relationship Id="rId62" Type="http://schemas.openxmlformats.org/officeDocument/2006/relationships/image" Target="../media/image981.jpeg"/><Relationship Id="rId365" Type="http://schemas.openxmlformats.org/officeDocument/2006/relationships/image" Target="../media/image1162.jpeg"/><Relationship Id="rId572" Type="http://schemas.openxmlformats.org/officeDocument/2006/relationships/image" Target="../media/image1293.jpeg"/><Relationship Id="rId225" Type="http://schemas.openxmlformats.org/officeDocument/2006/relationships/image" Target="../media/image230.jpeg"/><Relationship Id="rId432" Type="http://schemas.openxmlformats.org/officeDocument/2006/relationships/image" Target="../media/image1204.jpeg"/><Relationship Id="rId737" Type="http://schemas.openxmlformats.org/officeDocument/2006/relationships/image" Target="../media/image1419.jpeg"/><Relationship Id="rId73" Type="http://schemas.openxmlformats.org/officeDocument/2006/relationships/image" Target="../media/image76.jpeg"/><Relationship Id="rId169" Type="http://schemas.openxmlformats.org/officeDocument/2006/relationships/image" Target="../media/image1047.png"/><Relationship Id="rId376" Type="http://schemas.openxmlformats.org/officeDocument/2006/relationships/image" Target="../media/image1170.jpeg"/><Relationship Id="rId583" Type="http://schemas.openxmlformats.org/officeDocument/2006/relationships/image" Target="../media/image614.jpeg"/><Relationship Id="rId790" Type="http://schemas.openxmlformats.org/officeDocument/2006/relationships/image" Target="../media/image1461.jpeg"/><Relationship Id="rId804" Type="http://schemas.openxmlformats.org/officeDocument/2006/relationships/image" Target="../media/image1468.jpeg"/><Relationship Id="rId4" Type="http://schemas.openxmlformats.org/officeDocument/2006/relationships/image" Target="../media/image934.jpeg"/><Relationship Id="rId236" Type="http://schemas.openxmlformats.org/officeDocument/2006/relationships/image" Target="../media/image242.jpeg"/><Relationship Id="rId443" Type="http://schemas.openxmlformats.org/officeDocument/2006/relationships/image" Target="../media/image1210.jpeg"/><Relationship Id="rId650" Type="http://schemas.openxmlformats.org/officeDocument/2006/relationships/image" Target="../media/image1349.jpeg"/><Relationship Id="rId303" Type="http://schemas.openxmlformats.org/officeDocument/2006/relationships/image" Target="../media/image309.jpeg"/><Relationship Id="rId748" Type="http://schemas.openxmlformats.org/officeDocument/2006/relationships/image" Target="../media/image1428.jpeg"/><Relationship Id="rId84" Type="http://schemas.openxmlformats.org/officeDocument/2006/relationships/image" Target="../media/image1000.jpeg"/><Relationship Id="rId387" Type="http://schemas.openxmlformats.org/officeDocument/2006/relationships/image" Target="../media/image396.jpeg"/><Relationship Id="rId510" Type="http://schemas.openxmlformats.org/officeDocument/2006/relationships/image" Target="../media/image1252.jpeg"/><Relationship Id="rId594" Type="http://schemas.openxmlformats.org/officeDocument/2006/relationships/image" Target="../media/image1312.jpeg"/><Relationship Id="rId608" Type="http://schemas.openxmlformats.org/officeDocument/2006/relationships/image" Target="../media/image1321.jpeg"/><Relationship Id="rId247" Type="http://schemas.openxmlformats.org/officeDocument/2006/relationships/image" Target="../media/image1074.jpeg"/><Relationship Id="rId107" Type="http://schemas.openxmlformats.org/officeDocument/2006/relationships/image" Target="../media/image1016.jpeg"/><Relationship Id="rId454" Type="http://schemas.openxmlformats.org/officeDocument/2006/relationships/image" Target="../media/image468.jpeg"/><Relationship Id="rId661" Type="http://schemas.openxmlformats.org/officeDocument/2006/relationships/image" Target="../media/image1356.jpeg"/><Relationship Id="rId759" Type="http://schemas.openxmlformats.org/officeDocument/2006/relationships/image" Target="../media/image1435.jpeg"/><Relationship Id="rId11" Type="http://schemas.openxmlformats.org/officeDocument/2006/relationships/image" Target="../media/image939.jpeg"/><Relationship Id="rId314" Type="http://schemas.openxmlformats.org/officeDocument/2006/relationships/image" Target="../media/image1123.jpeg"/><Relationship Id="rId398" Type="http://schemas.openxmlformats.org/officeDocument/2006/relationships/image" Target="../media/image407.png"/><Relationship Id="rId521" Type="http://schemas.openxmlformats.org/officeDocument/2006/relationships/image" Target="../media/image1258.jpeg"/><Relationship Id="rId619" Type="http://schemas.openxmlformats.org/officeDocument/2006/relationships/image" Target="../media/image1327.jpeg"/><Relationship Id="rId95" Type="http://schemas.openxmlformats.org/officeDocument/2006/relationships/image" Target="../media/image98.jpeg"/><Relationship Id="rId160" Type="http://schemas.openxmlformats.org/officeDocument/2006/relationships/image" Target="../media/image1045.jpeg"/><Relationship Id="rId258" Type="http://schemas.openxmlformats.org/officeDocument/2006/relationships/image" Target="../media/image264.jpeg"/><Relationship Id="rId465" Type="http://schemas.openxmlformats.org/officeDocument/2006/relationships/image" Target="../media/image1224.jpeg"/><Relationship Id="rId672" Type="http://schemas.openxmlformats.org/officeDocument/2006/relationships/image" Target="../media/image1362.jpeg"/><Relationship Id="rId22" Type="http://schemas.openxmlformats.org/officeDocument/2006/relationships/image" Target="../media/image947.jpeg"/><Relationship Id="rId118" Type="http://schemas.openxmlformats.org/officeDocument/2006/relationships/image" Target="../media/image1026.jpeg"/><Relationship Id="rId325" Type="http://schemas.openxmlformats.org/officeDocument/2006/relationships/image" Target="../media/image1132.jpeg"/><Relationship Id="rId532" Type="http://schemas.openxmlformats.org/officeDocument/2006/relationships/image" Target="../media/image551.jpeg"/><Relationship Id="rId171" Type="http://schemas.openxmlformats.org/officeDocument/2006/relationships/image" Target="../media/image1049.jpeg"/><Relationship Id="rId269" Type="http://schemas.openxmlformats.org/officeDocument/2006/relationships/image" Target="../media/image1088.jpeg"/><Relationship Id="rId476" Type="http://schemas.openxmlformats.org/officeDocument/2006/relationships/image" Target="../media/image492.jpeg"/><Relationship Id="rId683" Type="http://schemas.openxmlformats.org/officeDocument/2006/relationships/image" Target="../media/image1372.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41.jpeg"/><Relationship Id="rId543" Type="http://schemas.openxmlformats.org/officeDocument/2006/relationships/image" Target="../media/image564.jpeg"/><Relationship Id="rId182" Type="http://schemas.openxmlformats.org/officeDocument/2006/relationships/image" Target="../media/image1058.jpeg"/><Relationship Id="rId403" Type="http://schemas.openxmlformats.org/officeDocument/2006/relationships/image" Target="../media/image412.jpeg"/><Relationship Id="rId750" Type="http://schemas.openxmlformats.org/officeDocument/2006/relationships/image" Target="../media/image1430.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143201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120009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1</xdr:col>
      <xdr:colOff>148535</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1</xdr:col>
      <xdr:colOff>148535</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1381</xdr:row>
      <xdr:rowOff>95673</xdr:rowOff>
    </xdr:from>
    <xdr:to>
      <xdr:col>1</xdr:col>
      <xdr:colOff>528740</xdr:colOff>
      <xdr:row>1383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3" totalsRowShown="0" headerRowDxfId="59" dataDxfId="57" headerRowBorderDxfId="58" tableBorderDxfId="56">
  <autoFilter ref="A1:AC1323" xr:uid="{2C3F7A77-AA9A-9049-9BD3-D03FDDAB2B95}"/>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25" totalsRowShown="0" headerRowDxfId="19" dataDxfId="18">
  <autoFilter ref="A2:M1425" xr:uid="{E74EA521-20AF-4144-BFD6-B4CAB243FD5C}">
    <filterColumn colId="0">
      <filters>
        <dateGroupItem year="2024" month="8" dateTimeGrouping="month"/>
      </filters>
    </filterColumn>
    <filterColumn colId="3">
      <filters>
        <filter val="Vanessa"/>
      </filters>
    </filterColumn>
  </autoFilter>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7"/>
  <sheetViews>
    <sheetView showGridLines="0" tabSelected="1" zoomScale="110" zoomScaleNormal="110" workbookViewId="0">
      <pane ySplit="1" topLeftCell="A1237" activePane="bottomLeft" state="frozen"/>
      <selection activeCell="D1" sqref="D1"/>
      <selection pane="bottomLeft" activeCell="A1239" sqref="A1239"/>
    </sheetView>
  </sheetViews>
  <sheetFormatPr baseColWidth="10" defaultColWidth="8" defaultRowHeight="20" customHeight="1"/>
  <cols>
    <col min="1" max="1" width="93" style="1" bestFit="1" customWidth="1"/>
    <col min="2" max="3" width="68" style="1" bestFit="1" customWidth="1"/>
    <col min="4" max="4" width="132" style="7" customWidth="1"/>
    <col min="5" max="5" width="258" style="2" bestFit="1"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38" style="1" bestFit="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1374</v>
      </c>
      <c r="F1" s="43" t="s">
        <v>1375</v>
      </c>
      <c r="G1" s="43" t="s">
        <v>2</v>
      </c>
      <c r="H1" s="43" t="s">
        <v>1373</v>
      </c>
      <c r="I1" s="44" t="s">
        <v>3</v>
      </c>
      <c r="J1" s="45" t="s">
        <v>6</v>
      </c>
      <c r="K1" s="45" t="s">
        <v>7</v>
      </c>
      <c r="L1" s="45" t="s">
        <v>8</v>
      </c>
      <c r="M1" s="43" t="s">
        <v>1372</v>
      </c>
      <c r="N1" s="44" t="s">
        <v>9</v>
      </c>
      <c r="O1" s="44" t="s">
        <v>13</v>
      </c>
      <c r="P1" s="44" t="s">
        <v>10</v>
      </c>
      <c r="Q1" s="45" t="s">
        <v>12</v>
      </c>
      <c r="R1" s="44" t="s">
        <v>14</v>
      </c>
      <c r="S1" s="44" t="s">
        <v>17</v>
      </c>
      <c r="T1" s="44" t="s">
        <v>1195</v>
      </c>
      <c r="U1" s="46" t="s">
        <v>1387</v>
      </c>
      <c r="V1" s="44" t="s">
        <v>1386</v>
      </c>
      <c r="W1" s="44" t="s">
        <v>1383</v>
      </c>
      <c r="X1" s="44" t="s">
        <v>1384</v>
      </c>
      <c r="Y1" s="43" t="s">
        <v>1543</v>
      </c>
      <c r="Z1" s="44" t="s">
        <v>1994</v>
      </c>
      <c r="AA1" s="44" t="s">
        <v>1771</v>
      </c>
      <c r="AB1" s="44" t="s">
        <v>1772</v>
      </c>
      <c r="AC1" s="44" t="s">
        <v>2608</v>
      </c>
    </row>
    <row r="2" spans="1:29" s="6" customFormat="1" ht="50" customHeight="1">
      <c r="A2" s="6" t="s">
        <v>555</v>
      </c>
      <c r="B2" s="13"/>
      <c r="C2" s="6" t="s">
        <v>4</v>
      </c>
      <c r="D2" s="6" t="s">
        <v>2205</v>
      </c>
      <c r="E2" s="6" t="s">
        <v>1583</v>
      </c>
      <c r="F2" s="6" t="s">
        <v>2099</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556</v>
      </c>
      <c r="B3" s="13"/>
      <c r="C3" s="4" t="s">
        <v>4</v>
      </c>
      <c r="D3" s="4" t="s">
        <v>211</v>
      </c>
      <c r="E3" s="4" t="s">
        <v>403</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557</v>
      </c>
      <c r="B4" s="13"/>
      <c r="C4" s="6" t="s">
        <v>4</v>
      </c>
      <c r="D4" s="6" t="s">
        <v>211</v>
      </c>
      <c r="E4" s="6" t="s">
        <v>403</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558</v>
      </c>
      <c r="B5" s="13"/>
      <c r="C5" s="4" t="s">
        <v>4</v>
      </c>
      <c r="D5" s="4" t="s">
        <v>26</v>
      </c>
      <c r="E5" s="4" t="s">
        <v>1582</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559</v>
      </c>
      <c r="B6" s="13"/>
      <c r="C6" s="6" t="s">
        <v>4</v>
      </c>
      <c r="D6" s="6" t="s">
        <v>26</v>
      </c>
      <c r="E6" s="6" t="s">
        <v>495</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495</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464</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1385</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463</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560</v>
      </c>
      <c r="B12" s="13"/>
      <c r="C12" s="6" t="s">
        <v>4</v>
      </c>
      <c r="D12" s="6" t="s">
        <v>211</v>
      </c>
      <c r="E12" s="6" t="s">
        <v>500</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561</v>
      </c>
      <c r="B13" s="13"/>
      <c r="C13" s="4" t="s">
        <v>4</v>
      </c>
      <c r="D13" s="4" t="s">
        <v>211</v>
      </c>
      <c r="E13" s="4" t="s">
        <v>500</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562</v>
      </c>
      <c r="B14" s="13"/>
      <c r="C14" s="6" t="s">
        <v>4</v>
      </c>
      <c r="D14" s="6" t="s">
        <v>211</v>
      </c>
      <c r="E14" s="6" t="s">
        <v>1754</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563</v>
      </c>
      <c r="B15" s="13"/>
      <c r="C15" s="4" t="s">
        <v>4</v>
      </c>
      <c r="D15" s="4" t="s">
        <v>211</v>
      </c>
      <c r="E15" s="4" t="s">
        <v>496</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564</v>
      </c>
      <c r="B16" s="13"/>
      <c r="C16" s="6" t="s">
        <v>4</v>
      </c>
      <c r="D16" s="6" t="s">
        <v>211</v>
      </c>
      <c r="E16" s="6" t="s">
        <v>497</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497</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565</v>
      </c>
      <c r="B20" s="13"/>
      <c r="C20" s="6" t="s">
        <v>4</v>
      </c>
      <c r="D20" s="6" t="s">
        <v>211</v>
      </c>
      <c r="E20" s="6" t="s">
        <v>1581</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566</v>
      </c>
      <c r="B21" s="13"/>
      <c r="C21" s="4" t="s">
        <v>4</v>
      </c>
      <c r="D21" s="4" t="s">
        <v>211</v>
      </c>
      <c r="E21" s="4" t="s">
        <v>1755</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567</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568</v>
      </c>
      <c r="B23" s="13"/>
      <c r="C23" s="4" t="s">
        <v>4</v>
      </c>
      <c r="D23" s="4" t="s">
        <v>2202</v>
      </c>
      <c r="E23" s="4" t="s">
        <v>1755</v>
      </c>
      <c r="F23" s="4" t="s">
        <v>2106</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569</v>
      </c>
      <c r="B24" s="13"/>
      <c r="C24" s="6" t="s">
        <v>4</v>
      </c>
      <c r="D24" s="6" t="s">
        <v>211</v>
      </c>
      <c r="E24" s="6" t="s">
        <v>498</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570</v>
      </c>
      <c r="B25" s="13"/>
      <c r="C25" s="4" t="s">
        <v>4</v>
      </c>
      <c r="D25" s="4" t="s">
        <v>2203</v>
      </c>
      <c r="E25" s="4" t="s">
        <v>2179</v>
      </c>
      <c r="F25" s="4" t="s">
        <v>2066</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571</v>
      </c>
      <c r="B26" s="13"/>
      <c r="C26" s="6" t="s">
        <v>4</v>
      </c>
      <c r="D26" s="6" t="s">
        <v>211</v>
      </c>
      <c r="E26" s="6" t="s">
        <v>497</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572</v>
      </c>
      <c r="B27" s="13"/>
      <c r="C27" s="4" t="s">
        <v>4</v>
      </c>
      <c r="D27" s="4" t="s">
        <v>211</v>
      </c>
      <c r="E27" s="4" t="s">
        <v>501</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8" s="4" customFormat="1" ht="50" customHeight="1">
      <c r="A33" s="4" t="s">
        <v>573</v>
      </c>
      <c r="B33" s="13"/>
      <c r="C33" s="4" t="s">
        <v>4</v>
      </c>
      <c r="D33" s="4" t="s">
        <v>2204</v>
      </c>
      <c r="E33" s="4" t="s">
        <v>1755</v>
      </c>
      <c r="F33" s="4" t="s">
        <v>2066</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8"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8" s="4" customFormat="1" ht="50" customHeight="1">
      <c r="A35" s="4" t="s">
        <v>574</v>
      </c>
      <c r="B35" s="13"/>
      <c r="C35" s="4" t="s">
        <v>4</v>
      </c>
      <c r="D35" s="4" t="s">
        <v>211</v>
      </c>
      <c r="E35" s="4" t="s">
        <v>497</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8" s="6" customFormat="1" ht="50" customHeight="1">
      <c r="A36" s="6" t="s">
        <v>575</v>
      </c>
      <c r="B36" s="13"/>
      <c r="C36" s="6" t="s">
        <v>4</v>
      </c>
      <c r="D36" s="6" t="s">
        <v>2203</v>
      </c>
      <c r="E36" s="6" t="s">
        <v>2180</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row>
    <row r="37" spans="1:28"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8" s="6" customFormat="1" ht="50" customHeight="1">
      <c r="A38" s="6" t="s">
        <v>36</v>
      </c>
      <c r="B38" s="13"/>
      <c r="C38" s="6" t="s">
        <v>4</v>
      </c>
      <c r="D38" s="6" t="s">
        <v>2202</v>
      </c>
      <c r="E38" s="6" t="s">
        <v>1756</v>
      </c>
      <c r="F38" s="6" t="s">
        <v>2106</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8" s="4" customFormat="1" ht="50" customHeight="1">
      <c r="A39" s="4" t="s">
        <v>576</v>
      </c>
      <c r="B39" s="13"/>
      <c r="C39" s="4" t="s">
        <v>4</v>
      </c>
      <c r="D39" s="4" t="s">
        <v>211</v>
      </c>
      <c r="E39" s="4" t="s">
        <v>403</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8" s="6" customFormat="1" ht="50" customHeight="1">
      <c r="A40" s="6" t="s">
        <v>577</v>
      </c>
      <c r="B40" s="13"/>
      <c r="C40" s="6" t="s">
        <v>4</v>
      </c>
      <c r="D40" s="6" t="s">
        <v>211</v>
      </c>
      <c r="E40" s="6" t="s">
        <v>499</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8"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8"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8"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8"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8" s="4" customFormat="1" ht="50" customHeight="1">
      <c r="A45" s="4" t="s">
        <v>578</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8" s="6" customFormat="1" ht="50" customHeight="1">
      <c r="A46" s="6" t="s">
        <v>219</v>
      </c>
      <c r="B46" s="13"/>
      <c r="C46" s="6" t="s">
        <v>4</v>
      </c>
      <c r="D46" s="6" t="s">
        <v>972</v>
      </c>
      <c r="E46" s="6" t="s">
        <v>278</v>
      </c>
      <c r="F46" s="6" t="s">
        <v>1508</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8" s="4" customFormat="1" ht="50" customHeight="1">
      <c r="A47" s="4" t="s">
        <v>220</v>
      </c>
      <c r="B47" s="13"/>
      <c r="C47" s="4" t="s">
        <v>4</v>
      </c>
      <c r="D47" s="4" t="s">
        <v>972</v>
      </c>
      <c r="E47" s="4" t="s">
        <v>277</v>
      </c>
      <c r="F47" s="4" t="s">
        <v>1509</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8" s="6" customFormat="1" ht="50" customHeight="1">
      <c r="A48" s="6" t="s">
        <v>579</v>
      </c>
      <c r="B48" s="13"/>
      <c r="C48" s="6" t="s">
        <v>4</v>
      </c>
      <c r="D48" s="6" t="s">
        <v>1785</v>
      </c>
      <c r="E48" s="6" t="s">
        <v>1566</v>
      </c>
      <c r="F48" s="6" t="s">
        <v>1510</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8" s="4" customFormat="1" ht="50" customHeight="1">
      <c r="A49" s="4" t="s">
        <v>580</v>
      </c>
      <c r="B49" s="13"/>
      <c r="C49" s="4" t="s">
        <v>4</v>
      </c>
      <c r="D49" s="4" t="s">
        <v>2186</v>
      </c>
      <c r="E49" s="4" t="s">
        <v>1567</v>
      </c>
      <c r="F49" s="4" t="s">
        <v>3044</v>
      </c>
      <c r="G49" s="4" t="s">
        <v>69</v>
      </c>
      <c r="H49" s="4">
        <f>STOCK[[#This Row],[Precio Final]]</f>
        <v>18</v>
      </c>
      <c r="I49" s="4">
        <f>STOCK[[#This Row],[Precio Venta Ideal (x1.5)]]</f>
        <v>25.138333333333335</v>
      </c>
      <c r="J49" s="5">
        <v>1</v>
      </c>
      <c r="K49" s="5">
        <f>SUMIFS(VENTAS[Cantidad],VENTAS[Código del producto Vendido],STOCK[[#This Row],[Code]])</f>
        <v>0</v>
      </c>
      <c r="L49" s="5">
        <f>STOCK[[#This Row],[Entradas]]-STOCK[[#This Row],[Salidas]]</f>
        <v>1</v>
      </c>
      <c r="M49" s="4">
        <f>STOCK[[#This Row],[Precio Final]]*10%</f>
        <v>1.8</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16.75888888888889</v>
      </c>
      <c r="U49" s="4">
        <f>STOCK[[#This Row],[Costo total]]*1.5</f>
        <v>25.138333333333335</v>
      </c>
      <c r="V49" s="4">
        <v>18</v>
      </c>
      <c r="W49" s="4">
        <f>STOCK[[#This Row],[Precio Final]]-STOCK[[#This Row],[Costo total]]</f>
        <v>1.2411111111111097</v>
      </c>
      <c r="X49" s="4">
        <f>STOCK[[#This Row],[Ganancia Unitaria]]*STOCK[[#This Row],[Salidas]]</f>
        <v>0</v>
      </c>
      <c r="AA49" s="4">
        <f>STOCK[[#This Row],[Costo total]]*STOCK[[#This Row],[Entradas]]</f>
        <v>16.75888888888889</v>
      </c>
      <c r="AB49" s="4">
        <f>STOCK[[#This Row],[Stock Actual]]*STOCK[[#This Row],[Costo total]]</f>
        <v>16.75888888888889</v>
      </c>
    </row>
    <row r="50" spans="1:28" s="6" customFormat="1" ht="50" customHeight="1">
      <c r="A50" s="6" t="s">
        <v>221</v>
      </c>
      <c r="B50" s="13"/>
      <c r="C50" s="6" t="s">
        <v>4</v>
      </c>
      <c r="D50" s="6" t="s">
        <v>972</v>
      </c>
      <c r="E50" s="6" t="s">
        <v>279</v>
      </c>
      <c r="F50" s="6" t="s">
        <v>1511</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8" s="4" customFormat="1" ht="50" customHeight="1">
      <c r="A51" s="4" t="s">
        <v>581</v>
      </c>
      <c r="B51" s="13"/>
      <c r="C51" s="4" t="s">
        <v>4</v>
      </c>
      <c r="D51" s="4" t="s">
        <v>2186</v>
      </c>
      <c r="E51" s="4" t="s">
        <v>1568</v>
      </c>
      <c r="F51" s="4" t="s">
        <v>1510</v>
      </c>
      <c r="G51" s="4" t="s">
        <v>69</v>
      </c>
      <c r="H51" s="4">
        <f>STOCK[[#This Row],[Precio Final]]</f>
        <v>18</v>
      </c>
      <c r="I51" s="4">
        <f>STOCK[[#This Row],[Precio Venta Ideal (x1.5)]]</f>
        <v>19.603333333333332</v>
      </c>
      <c r="J51" s="5">
        <v>1</v>
      </c>
      <c r="K51" s="5">
        <f>SUMIFS(VENTAS[Cantidad],VENTAS[Código del producto Vendido],STOCK[[#This Row],[Code]])</f>
        <v>0</v>
      </c>
      <c r="L51" s="5">
        <f>STOCK[[#This Row],[Entradas]]-STOCK[[#This Row],[Salidas]]</f>
        <v>1</v>
      </c>
      <c r="M51" s="4">
        <f>STOCK[[#This Row],[Precio Final]]*10%</f>
        <v>1.8</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13.068888888888889</v>
      </c>
      <c r="U51" s="4">
        <f>STOCK[[#This Row],[Costo total]]*1.5</f>
        <v>19.603333333333332</v>
      </c>
      <c r="V51" s="4">
        <v>18</v>
      </c>
      <c r="W51" s="4">
        <f>STOCK[[#This Row],[Precio Final]]-STOCK[[#This Row],[Costo total]]</f>
        <v>4.931111111111111</v>
      </c>
      <c r="X51" s="4">
        <f>STOCK[[#This Row],[Ganancia Unitaria]]*STOCK[[#This Row],[Salidas]]</f>
        <v>0</v>
      </c>
      <c r="AA51" s="4">
        <f>STOCK[[#This Row],[Costo total]]*STOCK[[#This Row],[Entradas]]</f>
        <v>13.068888888888889</v>
      </c>
      <c r="AB51" s="4">
        <f>STOCK[[#This Row],[Stock Actual]]*STOCK[[#This Row],[Costo total]]</f>
        <v>13.068888888888889</v>
      </c>
    </row>
    <row r="52" spans="1:28" s="6" customFormat="1" ht="50" customHeight="1">
      <c r="A52" s="6" t="s">
        <v>582</v>
      </c>
      <c r="B52" s="13"/>
      <c r="C52" s="6" t="s">
        <v>4</v>
      </c>
      <c r="D52" s="6" t="s">
        <v>2186</v>
      </c>
      <c r="E52" s="6" t="s">
        <v>1568</v>
      </c>
      <c r="F52" s="6" t="s">
        <v>3043</v>
      </c>
      <c r="G52" s="6" t="s">
        <v>69</v>
      </c>
      <c r="H52" s="6">
        <f>STOCK[[#This Row],[Precio Final]]</f>
        <v>18</v>
      </c>
      <c r="I52" s="6">
        <f>STOCK[[#This Row],[Precio Venta Ideal (x1.5)]]</f>
        <v>19.603333333333332</v>
      </c>
      <c r="J52" s="29">
        <v>1</v>
      </c>
      <c r="K52" s="29">
        <f>SUMIFS(VENTAS[Cantidad],VENTAS[Código del producto Vendido],STOCK[[#This Row],[Code]])</f>
        <v>0</v>
      </c>
      <c r="L52" s="29">
        <f>STOCK[[#This Row],[Entradas]]-STOCK[[#This Row],[Salidas]]</f>
        <v>1</v>
      </c>
      <c r="M52" s="6">
        <f>STOCK[[#This Row],[Precio Final]]*10%</f>
        <v>1.8</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13.068888888888889</v>
      </c>
      <c r="U52" s="6">
        <f>STOCK[[#This Row],[Costo total]]*1.5</f>
        <v>19.603333333333332</v>
      </c>
      <c r="V52" s="6">
        <v>18</v>
      </c>
      <c r="W52" s="6">
        <f>STOCK[[#This Row],[Precio Final]]-STOCK[[#This Row],[Costo total]]</f>
        <v>4.931111111111111</v>
      </c>
      <c r="X52" s="6">
        <f>STOCK[[#This Row],[Ganancia Unitaria]]*STOCK[[#This Row],[Salidas]]</f>
        <v>0</v>
      </c>
      <c r="AA52" s="6">
        <f>STOCK[[#This Row],[Costo total]]*STOCK[[#This Row],[Entradas]]</f>
        <v>13.068888888888889</v>
      </c>
      <c r="AB52" s="6">
        <f>STOCK[[#This Row],[Stock Actual]]*STOCK[[#This Row],[Costo total]]</f>
        <v>13.068888888888889</v>
      </c>
    </row>
    <row r="53" spans="1:28" s="4" customFormat="1" ht="50" customHeight="1">
      <c r="A53" s="4" t="s">
        <v>583</v>
      </c>
      <c r="B53" s="13"/>
      <c r="C53" s="4" t="s">
        <v>4</v>
      </c>
      <c r="D53" s="4" t="s">
        <v>2186</v>
      </c>
      <c r="E53" s="4" t="s">
        <v>1580</v>
      </c>
      <c r="F53" s="4" t="s">
        <v>2114</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8" s="6" customFormat="1" ht="50" customHeight="1">
      <c r="A54" s="6" t="s">
        <v>584</v>
      </c>
      <c r="B54" s="13"/>
      <c r="C54" s="6" t="s">
        <v>4</v>
      </c>
      <c r="D54" s="6" t="s">
        <v>2186</v>
      </c>
      <c r="E54" s="6" t="s">
        <v>1579</v>
      </c>
      <c r="F54" s="6" t="s">
        <v>2115</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8" s="4" customFormat="1" ht="50" customHeight="1">
      <c r="A55" s="4" t="s">
        <v>585</v>
      </c>
      <c r="B55" s="13"/>
      <c r="C55" s="4" t="s">
        <v>4</v>
      </c>
      <c r="D55" s="4" t="s">
        <v>1516</v>
      </c>
      <c r="E55" s="4" t="s">
        <v>1569</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8" s="6" customFormat="1" ht="50" customHeight="1">
      <c r="A56" s="6" t="s">
        <v>586</v>
      </c>
      <c r="B56" s="13"/>
      <c r="C56" s="6" t="s">
        <v>4</v>
      </c>
      <c r="D56" s="6" t="s">
        <v>372</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8" s="4" customFormat="1" ht="50" customHeight="1">
      <c r="A57" s="4" t="s">
        <v>587</v>
      </c>
      <c r="B57" s="13"/>
      <c r="C57" s="4" t="s">
        <v>4</v>
      </c>
      <c r="D57" s="4" t="s">
        <v>372</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8" s="6" customFormat="1" ht="50" customHeight="1">
      <c r="A58" s="6" t="s">
        <v>47</v>
      </c>
      <c r="B58" s="13"/>
      <c r="C58" s="6" t="s">
        <v>4</v>
      </c>
      <c r="D58" s="6" t="s">
        <v>372</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8" s="4" customFormat="1" ht="50" customHeight="1">
      <c r="A59" s="4" t="s">
        <v>588</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8" s="6" customFormat="1" ht="50" customHeight="1">
      <c r="A60" s="6" t="s">
        <v>589</v>
      </c>
      <c r="B60" s="13"/>
      <c r="C60" s="6" t="s">
        <v>4</v>
      </c>
      <c r="D60" s="6" t="s">
        <v>2186</v>
      </c>
      <c r="E60" s="6" t="s">
        <v>1570</v>
      </c>
      <c r="F60" s="6" t="s">
        <v>2114</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8" s="4" customFormat="1" ht="50" customHeight="1">
      <c r="A61" s="4" t="s">
        <v>590</v>
      </c>
      <c r="B61" s="13"/>
      <c r="C61" s="4" t="s">
        <v>4</v>
      </c>
      <c r="D61" s="4" t="s">
        <v>2204</v>
      </c>
      <c r="E61" s="4" t="s">
        <v>1757</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8" s="6" customFormat="1" ht="50" customHeight="1">
      <c r="A62" s="6" t="s">
        <v>591</v>
      </c>
      <c r="B62" s="13"/>
      <c r="C62" s="6" t="s">
        <v>4</v>
      </c>
      <c r="D62" s="6" t="s">
        <v>428</v>
      </c>
      <c r="E62" s="6" t="s">
        <v>1571</v>
      </c>
      <c r="F62" s="6" t="s">
        <v>1511</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8"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471</v>
      </c>
      <c r="AA63" s="4">
        <f>STOCK[[#This Row],[Costo total]]*STOCK[[#This Row],[Entradas]]</f>
        <v>19.822222222222223</v>
      </c>
      <c r="AB63" s="4">
        <f>STOCK[[#This Row],[Stock Actual]]*STOCK[[#This Row],[Costo total]]</f>
        <v>0</v>
      </c>
    </row>
    <row r="64" spans="1:28" s="6" customFormat="1" ht="50" customHeight="1">
      <c r="A64" s="6" t="s">
        <v>592</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471</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471</v>
      </c>
      <c r="AA65" s="4">
        <f>STOCK[[#This Row],[Costo total]]*STOCK[[#This Row],[Entradas]]</f>
        <v>20.6</v>
      </c>
      <c r="AB65" s="4">
        <f>STOCK[[#This Row],[Stock Actual]]*STOCK[[#This Row],[Costo total]]</f>
        <v>0</v>
      </c>
    </row>
    <row r="66" spans="1:28" s="6" customFormat="1" ht="50" customHeight="1">
      <c r="A66" s="6" t="s">
        <v>51</v>
      </c>
      <c r="B66" s="13"/>
      <c r="C66" s="6" t="s">
        <v>4</v>
      </c>
      <c r="D66" s="6" t="s">
        <v>1894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471</v>
      </c>
      <c r="AA66" s="6">
        <f>STOCK[[#This Row],[Costo total]]*STOCK[[#This Row],[Entradas]]</f>
        <v>8.086666666666666</v>
      </c>
      <c r="AB66" s="6">
        <f>STOCK[[#This Row],[Stock Actual]]*STOCK[[#This Row],[Costo total]]</f>
        <v>0</v>
      </c>
    </row>
    <row r="67" spans="1:28" s="4" customFormat="1" ht="50" customHeight="1">
      <c r="A67" s="4" t="s">
        <v>593</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471</v>
      </c>
      <c r="AA67" s="4">
        <f>STOCK[[#This Row],[Costo total]]*STOCK[[#This Row],[Entradas]]</f>
        <v>19.568888888888889</v>
      </c>
      <c r="AB67" s="4">
        <f>STOCK[[#This Row],[Stock Actual]]*STOCK[[#This Row],[Costo total]]</f>
        <v>0</v>
      </c>
    </row>
    <row r="68" spans="1:28" s="6" customFormat="1" ht="50" customHeight="1">
      <c r="A68" s="6" t="s">
        <v>594</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471</v>
      </c>
      <c r="AA68" s="6">
        <f>STOCK[[#This Row],[Costo total]]*STOCK[[#This Row],[Entradas]]</f>
        <v>19.568888888888889</v>
      </c>
      <c r="AB68" s="6">
        <f>STOCK[[#This Row],[Stock Actual]]*STOCK[[#This Row],[Costo total]]</f>
        <v>0</v>
      </c>
    </row>
    <row r="69" spans="1:28" s="4" customFormat="1" ht="50" customHeight="1">
      <c r="A69" s="4" t="s">
        <v>595</v>
      </c>
      <c r="B69" s="13"/>
      <c r="C69" s="4" t="s">
        <v>4</v>
      </c>
      <c r="D69" s="4" t="s">
        <v>1894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471</v>
      </c>
      <c r="AA69" s="4">
        <f>STOCK[[#This Row],[Costo total]]*STOCK[[#This Row],[Entradas]]</f>
        <v>10.257777777777777</v>
      </c>
      <c r="AB69" s="4">
        <f>STOCK[[#This Row],[Stock Actual]]*STOCK[[#This Row],[Costo total]]</f>
        <v>0</v>
      </c>
    </row>
    <row r="70" spans="1:28" s="6" customFormat="1" ht="50" customHeight="1">
      <c r="A70" s="6" t="s">
        <v>596</v>
      </c>
      <c r="B70" s="13"/>
      <c r="C70" s="6" t="s">
        <v>4</v>
      </c>
      <c r="D70" s="6" t="s">
        <v>1894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471</v>
      </c>
      <c r="AA70" s="6">
        <f>STOCK[[#This Row],[Costo total]]*STOCK[[#This Row],[Entradas]]</f>
        <v>10.297777777777778</v>
      </c>
      <c r="AB70" s="6">
        <f>STOCK[[#This Row],[Stock Actual]]*STOCK[[#This Row],[Costo total]]</f>
        <v>0</v>
      </c>
    </row>
    <row r="71" spans="1:28" s="4" customFormat="1" ht="50" customHeight="1">
      <c r="A71" s="4" t="s">
        <v>52</v>
      </c>
      <c r="B71" s="13"/>
      <c r="C71" s="4" t="s">
        <v>4</v>
      </c>
      <c r="D71" s="4" t="s">
        <v>1894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471</v>
      </c>
      <c r="AA71" s="4">
        <f>STOCK[[#This Row],[Costo total]]*STOCK[[#This Row],[Entradas]]</f>
        <v>10.257777777777777</v>
      </c>
      <c r="AB71" s="4">
        <f>STOCK[[#This Row],[Stock Actual]]*STOCK[[#This Row],[Costo total]]</f>
        <v>0</v>
      </c>
    </row>
    <row r="72" spans="1:28" s="6" customFormat="1" ht="50" customHeight="1">
      <c r="A72" s="6" t="s">
        <v>597</v>
      </c>
      <c r="B72" s="13"/>
      <c r="C72" s="6" t="s">
        <v>4</v>
      </c>
      <c r="D72" s="6" t="s">
        <v>1894</v>
      </c>
      <c r="E72" s="6" t="s">
        <v>2181</v>
      </c>
      <c r="F72" s="6" t="s">
        <v>2090</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471</v>
      </c>
      <c r="AA72" s="6">
        <f>STOCK[[#This Row],[Costo total]]*STOCK[[#This Row],[Entradas]]</f>
        <v>9.8577777777777769</v>
      </c>
      <c r="AB72" s="6">
        <f>STOCK[[#This Row],[Stock Actual]]*STOCK[[#This Row],[Costo total]]</f>
        <v>0</v>
      </c>
    </row>
    <row r="73" spans="1:28" s="4" customFormat="1" ht="50" customHeight="1">
      <c r="A73" s="4" t="s">
        <v>598</v>
      </c>
      <c r="B73" s="13"/>
      <c r="C73" s="4" t="s">
        <v>4</v>
      </c>
      <c r="D73" s="4" t="s">
        <v>1894</v>
      </c>
      <c r="E73" s="4" t="s">
        <v>283</v>
      </c>
      <c r="F73" s="4" t="s">
        <v>1553</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471</v>
      </c>
      <c r="AA73" s="4">
        <f>STOCK[[#This Row],[Costo total]]*STOCK[[#This Row],[Entradas]]</f>
        <v>10.297777777777778</v>
      </c>
      <c r="AB73" s="4">
        <f>STOCK[[#This Row],[Stock Actual]]*STOCK[[#This Row],[Costo total]]</f>
        <v>0</v>
      </c>
    </row>
    <row r="74" spans="1:28" s="6" customFormat="1" ht="50" customHeight="1">
      <c r="A74" s="6" t="s">
        <v>53</v>
      </c>
      <c r="B74" s="13"/>
      <c r="C74" s="6" t="s">
        <v>4</v>
      </c>
      <c r="D74" s="6" t="s">
        <v>1516</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471</v>
      </c>
      <c r="AA74" s="6">
        <f>STOCK[[#This Row],[Costo total]]*STOCK[[#This Row],[Entradas]]</f>
        <v>15.371111111111112</v>
      </c>
      <c r="AB74" s="6">
        <f>STOCK[[#This Row],[Stock Actual]]*STOCK[[#This Row],[Costo total]]</f>
        <v>0</v>
      </c>
    </row>
    <row r="75" spans="1:28" s="4" customFormat="1" ht="50" customHeight="1">
      <c r="A75" s="4" t="s">
        <v>599</v>
      </c>
      <c r="B75" s="13"/>
      <c r="C75" s="4" t="s">
        <v>4</v>
      </c>
      <c r="D75" s="4" t="s">
        <v>1516</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471</v>
      </c>
      <c r="AA75" s="4">
        <f>STOCK[[#This Row],[Costo total]]*STOCK[[#This Row],[Entradas]]</f>
        <v>15.451111111111111</v>
      </c>
      <c r="AB75" s="4">
        <f>STOCK[[#This Row],[Stock Actual]]*STOCK[[#This Row],[Costo total]]</f>
        <v>0</v>
      </c>
    </row>
    <row r="76" spans="1:28" s="6" customFormat="1" ht="50" customHeight="1">
      <c r="A76" s="6" t="s">
        <v>600</v>
      </c>
      <c r="B76" s="13"/>
      <c r="C76" s="6" t="s">
        <v>4</v>
      </c>
      <c r="D76" s="6" t="s">
        <v>1516</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471</v>
      </c>
      <c r="AA76" s="6">
        <f>STOCK[[#This Row],[Costo total]]*STOCK[[#This Row],[Entradas]]</f>
        <v>15.451111111111111</v>
      </c>
      <c r="AB76" s="6">
        <f>STOCK[[#This Row],[Stock Actual]]*STOCK[[#This Row],[Costo total]]</f>
        <v>0</v>
      </c>
    </row>
    <row r="77" spans="1:28" s="4" customFormat="1" ht="50" customHeight="1">
      <c r="A77" s="4" t="s">
        <v>601</v>
      </c>
      <c r="B77" s="13"/>
      <c r="C77" s="4" t="s">
        <v>4</v>
      </c>
      <c r="D77" s="4" t="s">
        <v>2187</v>
      </c>
      <c r="E77" s="4" t="s">
        <v>1572</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471</v>
      </c>
      <c r="AA77" s="4">
        <f>STOCK[[#This Row],[Costo total]]*STOCK[[#This Row],[Entradas]]</f>
        <v>8.3533333333333335</v>
      </c>
      <c r="AB77" s="4">
        <f>STOCK[[#This Row],[Stock Actual]]*STOCK[[#This Row],[Costo total]]</f>
        <v>8.3533333333333335</v>
      </c>
    </row>
    <row r="78" spans="1:28" s="6" customFormat="1" ht="50" customHeight="1">
      <c r="A78" s="6" t="s">
        <v>602</v>
      </c>
      <c r="B78" s="13"/>
      <c r="C78" s="6" t="s">
        <v>4</v>
      </c>
      <c r="D78" s="6" t="s">
        <v>1787</v>
      </c>
      <c r="E78" s="6" t="s">
        <v>1572</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471</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471</v>
      </c>
      <c r="AA79" s="4">
        <f>STOCK[[#This Row],[Costo total]]*STOCK[[#This Row],[Entradas]]</f>
        <v>9.3066666666666666</v>
      </c>
      <c r="AB79" s="4">
        <f>STOCK[[#This Row],[Stock Actual]]*STOCK[[#This Row],[Costo total]]</f>
        <v>0</v>
      </c>
    </row>
    <row r="80" spans="1:28" s="6" customFormat="1" ht="50" customHeight="1">
      <c r="A80" s="6" t="s">
        <v>603</v>
      </c>
      <c r="B80" s="13"/>
      <c r="C80" s="6" t="s">
        <v>4</v>
      </c>
      <c r="D80" s="6" t="s">
        <v>2188</v>
      </c>
      <c r="E80" s="6" t="s">
        <v>2097</v>
      </c>
      <c r="F80" s="6" t="s">
        <v>2077</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471</v>
      </c>
      <c r="AA80" s="6">
        <f>STOCK[[#This Row],[Costo total]]*STOCK[[#This Row],[Entradas]]</f>
        <v>14.315555555555555</v>
      </c>
      <c r="AB80" s="6">
        <f>STOCK[[#This Row],[Stock Actual]]*STOCK[[#This Row],[Costo total]]</f>
        <v>0</v>
      </c>
    </row>
    <row r="81" spans="1:29" s="4" customFormat="1" ht="50" customHeight="1">
      <c r="A81" s="4" t="s">
        <v>604</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471</v>
      </c>
      <c r="AA81" s="4">
        <f>STOCK[[#This Row],[Costo total]]*STOCK[[#This Row],[Entradas]]</f>
        <v>14.875555555555556</v>
      </c>
      <c r="AB81" s="4">
        <f>STOCK[[#This Row],[Stock Actual]]*STOCK[[#This Row],[Costo total]]</f>
        <v>0</v>
      </c>
    </row>
    <row r="82" spans="1:29" s="6" customFormat="1" ht="50" customHeight="1">
      <c r="A82" s="6" t="s">
        <v>605</v>
      </c>
      <c r="B82" s="13"/>
      <c r="C82" s="6" t="s">
        <v>4</v>
      </c>
      <c r="D82" s="6" t="s">
        <v>26</v>
      </c>
      <c r="E82" s="6" t="s">
        <v>2116</v>
      </c>
      <c r="F82" s="6" t="s">
        <v>2066</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471</v>
      </c>
      <c r="AA82" s="6">
        <f>STOCK[[#This Row],[Costo total]]*STOCK[[#This Row],[Entradas]]</f>
        <v>17</v>
      </c>
      <c r="AB82" s="6">
        <f>STOCK[[#This Row],[Stock Actual]]*STOCK[[#This Row],[Costo total]]</f>
        <v>0</v>
      </c>
    </row>
    <row r="83" spans="1:29" s="4" customFormat="1" ht="50" customHeight="1">
      <c r="A83" s="4" t="s">
        <v>606</v>
      </c>
      <c r="B83" s="13"/>
      <c r="C83" s="4" t="s">
        <v>4</v>
      </c>
      <c r="D83" s="4" t="s">
        <v>26</v>
      </c>
      <c r="E83" s="4" t="s">
        <v>2116</v>
      </c>
      <c r="F83" s="4" t="s">
        <v>2086</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471</v>
      </c>
      <c r="AA83" s="4">
        <f>STOCK[[#This Row],[Costo total]]*STOCK[[#This Row],[Entradas]]</f>
        <v>16.560000000000002</v>
      </c>
      <c r="AB83" s="4">
        <f>STOCK[[#This Row],[Stock Actual]]*STOCK[[#This Row],[Costo total]]</f>
        <v>0</v>
      </c>
    </row>
    <row r="84" spans="1:29" s="6" customFormat="1" ht="50" customHeight="1">
      <c r="A84" s="6" t="s">
        <v>607</v>
      </c>
      <c r="B84" s="13"/>
      <c r="C84" s="6" t="s">
        <v>4</v>
      </c>
      <c r="D84" s="6" t="s">
        <v>1778</v>
      </c>
      <c r="E84" s="6" t="s">
        <v>1578</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471</v>
      </c>
      <c r="AA84" s="6">
        <f>STOCK[[#This Row],[Costo total]]*STOCK[[#This Row],[Entradas]]</f>
        <v>16.84</v>
      </c>
      <c r="AB84" s="6">
        <f>STOCK[[#This Row],[Stock Actual]]*STOCK[[#This Row],[Costo total]]</f>
        <v>0</v>
      </c>
    </row>
    <row r="85" spans="1:29" s="4" customFormat="1" ht="50" customHeight="1">
      <c r="A85" s="4" t="s">
        <v>608</v>
      </c>
      <c r="B85" s="13"/>
      <c r="C85" s="4" t="s">
        <v>4</v>
      </c>
      <c r="D85" s="4" t="s">
        <v>26</v>
      </c>
      <c r="E85" s="4" t="s">
        <v>2094</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471</v>
      </c>
      <c r="AA85" s="4">
        <f>STOCK[[#This Row],[Costo total]]*STOCK[[#This Row],[Entradas]]</f>
        <v>20.917777777777779</v>
      </c>
      <c r="AB85" s="4">
        <f>STOCK[[#This Row],[Stock Actual]]*STOCK[[#This Row],[Costo total]]</f>
        <v>20.917777777777779</v>
      </c>
      <c r="AC85" s="4">
        <v>28</v>
      </c>
    </row>
    <row r="86" spans="1:29" s="6" customFormat="1" ht="50" customHeight="1">
      <c r="A86" s="6" t="s">
        <v>609</v>
      </c>
      <c r="B86" s="13"/>
      <c r="C86" s="6" t="s">
        <v>4</v>
      </c>
      <c r="D86" s="6" t="s">
        <v>26</v>
      </c>
      <c r="E86" s="6" t="s">
        <v>2094</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471</v>
      </c>
      <c r="AA86" s="6">
        <f>STOCK[[#This Row],[Costo total]]*STOCK[[#This Row],[Entradas]]</f>
        <v>20.917777777777779</v>
      </c>
      <c r="AB86" s="6">
        <f>STOCK[[#This Row],[Stock Actual]]*STOCK[[#This Row],[Costo total]]</f>
        <v>20.917777777777779</v>
      </c>
      <c r="AC86" s="6">
        <v>28</v>
      </c>
    </row>
    <row r="87" spans="1:29" s="4" customFormat="1" ht="50" customHeight="1">
      <c r="A87" s="4" t="s">
        <v>610</v>
      </c>
      <c r="B87" s="13"/>
      <c r="C87" s="4" t="s">
        <v>4</v>
      </c>
      <c r="D87" s="4" t="s">
        <v>1894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471</v>
      </c>
      <c r="AA87" s="4">
        <f>STOCK[[#This Row],[Costo total]]*STOCK[[#This Row],[Entradas]]</f>
        <v>10.257777777777777</v>
      </c>
      <c r="AB87" s="4">
        <f>STOCK[[#This Row],[Stock Actual]]*STOCK[[#This Row],[Costo total]]</f>
        <v>0</v>
      </c>
    </row>
    <row r="88" spans="1:29" s="6" customFormat="1" ht="50" customHeight="1">
      <c r="A88" s="6" t="s">
        <v>611</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471</v>
      </c>
      <c r="AA88" s="6">
        <f>STOCK[[#This Row],[Costo total]]*STOCK[[#This Row],[Entradas]]</f>
        <v>19.486666666666665</v>
      </c>
      <c r="AB88" s="6">
        <f>STOCK[[#This Row],[Stock Actual]]*STOCK[[#This Row],[Costo total]]</f>
        <v>0</v>
      </c>
    </row>
    <row r="89" spans="1:29" s="4" customFormat="1" ht="50" customHeight="1">
      <c r="A89" s="4" t="s">
        <v>612</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471</v>
      </c>
      <c r="AA89" s="4">
        <f>STOCK[[#This Row],[Costo total]]*STOCK[[#This Row],[Entradas]]</f>
        <v>10.98</v>
      </c>
      <c r="AB89" s="4">
        <f>STOCK[[#This Row],[Stock Actual]]*STOCK[[#This Row],[Costo total]]</f>
        <v>0</v>
      </c>
    </row>
    <row r="90" spans="1:29" s="6" customFormat="1" ht="50" customHeight="1">
      <c r="A90" s="6" t="s">
        <v>613</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471</v>
      </c>
      <c r="AA90" s="6">
        <f>STOCK[[#This Row],[Costo total]]*STOCK[[#This Row],[Entradas]]</f>
        <v>15.071111111111112</v>
      </c>
      <c r="AB90" s="6">
        <f>STOCK[[#This Row],[Stock Actual]]*STOCK[[#This Row],[Costo total]]</f>
        <v>0</v>
      </c>
    </row>
    <row r="91" spans="1:29" s="4" customFormat="1" ht="50" customHeight="1">
      <c r="A91" s="4" t="s">
        <v>614</v>
      </c>
      <c r="B91" s="13"/>
      <c r="C91" s="4" t="s">
        <v>4</v>
      </c>
      <c r="D91" s="4" t="s">
        <v>1516</v>
      </c>
      <c r="E91" s="4" t="s">
        <v>1577</v>
      </c>
      <c r="F91" s="4" t="s">
        <v>1544</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471</v>
      </c>
      <c r="AA91" s="4">
        <f>STOCK[[#This Row],[Costo total]]*STOCK[[#This Row],[Entradas]]</f>
        <v>16.244444444444444</v>
      </c>
      <c r="AB91" s="4">
        <f>STOCK[[#This Row],[Stock Actual]]*STOCK[[#This Row],[Costo total]]</f>
        <v>0</v>
      </c>
    </row>
    <row r="92" spans="1:29" s="6" customFormat="1" ht="50" customHeight="1">
      <c r="A92" s="6" t="s">
        <v>615</v>
      </c>
      <c r="B92" s="13"/>
      <c r="C92" s="6" t="s">
        <v>4</v>
      </c>
      <c r="D92" s="6" t="s">
        <v>1516</v>
      </c>
      <c r="E92" s="6" t="s">
        <v>305</v>
      </c>
      <c r="F92" s="6" t="s">
        <v>1544</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471</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531</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471</v>
      </c>
      <c r="AA93" s="4">
        <f>STOCK[[#This Row],[Costo total]]*STOCK[[#This Row],[Entradas]]</f>
        <v>21.28</v>
      </c>
      <c r="AB93" s="4">
        <f>STOCK[[#This Row],[Stock Actual]]*STOCK[[#This Row],[Costo total]]</f>
        <v>0</v>
      </c>
    </row>
    <row r="94" spans="1:29" s="6" customFormat="1" ht="50" customHeight="1">
      <c r="A94" s="6" t="s">
        <v>54</v>
      </c>
      <c r="B94" s="13"/>
      <c r="C94" s="6" t="s">
        <v>4</v>
      </c>
      <c r="D94" s="6" t="s">
        <v>1894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471</v>
      </c>
      <c r="AA94" s="6">
        <f>STOCK[[#This Row],[Costo total]]*STOCK[[#This Row],[Entradas]]</f>
        <v>9.6222222222222218</v>
      </c>
      <c r="AB94" s="6">
        <f>STOCK[[#This Row],[Stock Actual]]*STOCK[[#This Row],[Costo total]]</f>
        <v>0</v>
      </c>
    </row>
    <row r="95" spans="1:29" s="4" customFormat="1" ht="50" customHeight="1">
      <c r="A95" s="4" t="s">
        <v>616</v>
      </c>
      <c r="B95" s="13"/>
      <c r="C95" s="4" t="s">
        <v>4</v>
      </c>
      <c r="D95" s="4" t="s">
        <v>1894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471</v>
      </c>
      <c r="AA95" s="4">
        <f>STOCK[[#This Row],[Costo total]]*STOCK[[#This Row],[Entradas]]</f>
        <v>9.1044444444444448</v>
      </c>
      <c r="AB95" s="4">
        <f>STOCK[[#This Row],[Stock Actual]]*STOCK[[#This Row],[Costo total]]</f>
        <v>0</v>
      </c>
    </row>
    <row r="96" spans="1:29" s="6" customFormat="1" ht="50" customHeight="1">
      <c r="A96" s="6" t="s">
        <v>56</v>
      </c>
      <c r="B96" s="13"/>
      <c r="C96" s="6" t="s">
        <v>4</v>
      </c>
      <c r="D96" s="6" t="s">
        <v>1894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471</v>
      </c>
      <c r="AA96" s="6">
        <f>STOCK[[#This Row],[Costo total]]*STOCK[[#This Row],[Entradas]]</f>
        <v>9.1044444444444448</v>
      </c>
      <c r="AB96" s="6">
        <f>STOCK[[#This Row],[Stock Actual]]*STOCK[[#This Row],[Costo total]]</f>
        <v>0</v>
      </c>
    </row>
    <row r="97" spans="1:28" s="4" customFormat="1" ht="50" customHeight="1">
      <c r="A97" s="4" t="s">
        <v>617</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471</v>
      </c>
      <c r="AA97" s="4">
        <f>STOCK[[#This Row],[Costo total]]*STOCK[[#This Row],[Entradas]]</f>
        <v>21.19777777777778</v>
      </c>
      <c r="AB97" s="4">
        <f>STOCK[[#This Row],[Stock Actual]]*STOCK[[#This Row],[Costo total]]</f>
        <v>0</v>
      </c>
    </row>
    <row r="98" spans="1:28" s="6" customFormat="1" ht="50" customHeight="1">
      <c r="A98" s="6" t="s">
        <v>618</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471</v>
      </c>
      <c r="AA98" s="6">
        <f>STOCK[[#This Row],[Costo total]]*STOCK[[#This Row],[Entradas]]</f>
        <v>20.437777777777779</v>
      </c>
      <c r="AB98" s="6">
        <f>STOCK[[#This Row],[Stock Actual]]*STOCK[[#This Row],[Costo total]]</f>
        <v>0</v>
      </c>
    </row>
    <row r="99" spans="1:28" s="4" customFormat="1" ht="50" customHeight="1">
      <c r="A99" s="4" t="s">
        <v>619</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471</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471</v>
      </c>
      <c r="AA100" s="6">
        <f>STOCK[[#This Row],[Costo total]]*STOCK[[#This Row],[Entradas]]</f>
        <v>13.795555555555556</v>
      </c>
      <c r="AB100" s="6">
        <f>STOCK[[#This Row],[Stock Actual]]*STOCK[[#This Row],[Costo total]]</f>
        <v>0</v>
      </c>
    </row>
    <row r="101" spans="1:28" s="4" customFormat="1" ht="50" customHeight="1">
      <c r="A101" s="4" t="s">
        <v>620</v>
      </c>
      <c r="B101" s="13"/>
      <c r="C101" s="4" t="s">
        <v>4</v>
      </c>
      <c r="D101" s="4" t="s">
        <v>1894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471</v>
      </c>
      <c r="AA101" s="4">
        <f>STOCK[[#This Row],[Costo total]]*STOCK[[#This Row],[Entradas]]</f>
        <v>10.504444444444445</v>
      </c>
      <c r="AB101" s="4">
        <f>STOCK[[#This Row],[Stock Actual]]*STOCK[[#This Row],[Costo total]]</f>
        <v>0</v>
      </c>
    </row>
    <row r="102" spans="1:28" s="6" customFormat="1" ht="50" customHeight="1">
      <c r="A102" s="6" t="s">
        <v>621</v>
      </c>
      <c r="B102" s="13"/>
      <c r="C102" s="6" t="s">
        <v>4</v>
      </c>
      <c r="D102" s="6" t="s">
        <v>1895</v>
      </c>
      <c r="E102" s="6" t="s">
        <v>2182</v>
      </c>
      <c r="F102" s="6" t="s">
        <v>2077</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471</v>
      </c>
      <c r="AA102" s="6">
        <f>STOCK[[#This Row],[Costo total]]*STOCK[[#This Row],[Entradas]]</f>
        <v>9.3422222222222224</v>
      </c>
      <c r="AB102" s="6">
        <f>STOCK[[#This Row],[Stock Actual]]*STOCK[[#This Row],[Costo total]]</f>
        <v>0</v>
      </c>
    </row>
    <row r="103" spans="1:28" s="4" customFormat="1" ht="50" customHeight="1">
      <c r="A103" s="4" t="s">
        <v>622</v>
      </c>
      <c r="B103" s="13"/>
      <c r="C103" s="4" t="s">
        <v>4</v>
      </c>
      <c r="D103" s="4" t="s">
        <v>26</v>
      </c>
      <c r="E103" s="4" t="s">
        <v>350</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471</v>
      </c>
      <c r="AA103" s="4">
        <f>STOCK[[#This Row],[Costo total]]*STOCK[[#This Row],[Entradas]]</f>
        <v>19.7</v>
      </c>
      <c r="AB103" s="4">
        <f>STOCK[[#This Row],[Stock Actual]]*STOCK[[#This Row],[Costo total]]</f>
        <v>0</v>
      </c>
    </row>
    <row r="104" spans="1:28" s="6" customFormat="1" ht="50" customHeight="1">
      <c r="A104" s="6" t="s">
        <v>623</v>
      </c>
      <c r="B104" s="13"/>
      <c r="C104" s="6" t="s">
        <v>4</v>
      </c>
      <c r="D104" s="6" t="s">
        <v>26</v>
      </c>
      <c r="E104" s="6" t="s">
        <v>1576</v>
      </c>
      <c r="F104" s="6" t="s">
        <v>2086</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471</v>
      </c>
      <c r="AA104" s="6">
        <f>STOCK[[#This Row],[Costo total]]*STOCK[[#This Row],[Entradas]]</f>
        <v>19.260000000000002</v>
      </c>
      <c r="AB104" s="6">
        <f>STOCK[[#This Row],[Stock Actual]]*STOCK[[#This Row],[Costo total]]</f>
        <v>0</v>
      </c>
    </row>
    <row r="105" spans="1:28" s="4" customFormat="1" ht="50" customHeight="1">
      <c r="A105" s="4" t="s">
        <v>624</v>
      </c>
      <c r="B105" s="13"/>
      <c r="C105" s="4" t="s">
        <v>4</v>
      </c>
      <c r="D105" s="4" t="s">
        <v>26</v>
      </c>
      <c r="E105" s="4" t="s">
        <v>350</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471</v>
      </c>
      <c r="AA105" s="4">
        <f>STOCK[[#This Row],[Costo total]]*STOCK[[#This Row],[Entradas]]</f>
        <v>19.3</v>
      </c>
      <c r="AB105" s="4">
        <f>STOCK[[#This Row],[Stock Actual]]*STOCK[[#This Row],[Costo total]]</f>
        <v>0</v>
      </c>
    </row>
    <row r="106" spans="1:28" s="6" customFormat="1" ht="50" customHeight="1">
      <c r="A106" s="6" t="s">
        <v>625</v>
      </c>
      <c r="B106" s="13"/>
      <c r="C106" s="6" t="s">
        <v>4</v>
      </c>
      <c r="D106" s="6" t="s">
        <v>1894</v>
      </c>
      <c r="E106" s="6" t="s">
        <v>2183</v>
      </c>
      <c r="F106" s="6" t="s">
        <v>2090</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471</v>
      </c>
      <c r="AA106" s="6">
        <f>STOCK[[#This Row],[Costo total]]*STOCK[[#This Row],[Entradas]]</f>
        <v>9.5422222222222217</v>
      </c>
      <c r="AB106" s="6">
        <f>STOCK[[#This Row],[Stock Actual]]*STOCK[[#This Row],[Costo total]]</f>
        <v>0</v>
      </c>
    </row>
    <row r="107" spans="1:28" s="4" customFormat="1" ht="50" customHeight="1">
      <c r="A107" s="4" t="s">
        <v>626</v>
      </c>
      <c r="B107" s="13"/>
      <c r="C107" s="4" t="s">
        <v>4</v>
      </c>
      <c r="D107" s="4" t="s">
        <v>1894</v>
      </c>
      <c r="E107" s="4" t="s">
        <v>284</v>
      </c>
      <c r="F107" s="4" t="s">
        <v>1552</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471</v>
      </c>
      <c r="AA107" s="4">
        <f>STOCK[[#This Row],[Costo total]]*STOCK[[#This Row],[Entradas]]</f>
        <v>9.7422222222222228</v>
      </c>
      <c r="AB107" s="4">
        <f>STOCK[[#This Row],[Stock Actual]]*STOCK[[#This Row],[Costo total]]</f>
        <v>0</v>
      </c>
    </row>
    <row r="108" spans="1:28" s="6" customFormat="1" ht="50" customHeight="1">
      <c r="A108" s="6" t="s">
        <v>627</v>
      </c>
      <c r="B108" s="13"/>
      <c r="C108" s="6" t="s">
        <v>4</v>
      </c>
      <c r="D108" s="6" t="s">
        <v>1894</v>
      </c>
      <c r="E108" s="6" t="s">
        <v>351</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471</v>
      </c>
      <c r="AA108" s="6">
        <f>STOCK[[#This Row],[Costo total]]*STOCK[[#This Row],[Entradas]]</f>
        <v>8.7111111111111121</v>
      </c>
      <c r="AB108" s="6">
        <f>STOCK[[#This Row],[Stock Actual]]*STOCK[[#This Row],[Costo total]]</f>
        <v>0</v>
      </c>
    </row>
    <row r="109" spans="1:28" s="4" customFormat="1" ht="50" customHeight="1">
      <c r="A109" s="4" t="s">
        <v>628</v>
      </c>
      <c r="B109" s="13"/>
      <c r="C109" s="4" t="s">
        <v>4</v>
      </c>
      <c r="D109" s="4" t="s">
        <v>1894</v>
      </c>
      <c r="E109" s="4" t="s">
        <v>352</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471</v>
      </c>
      <c r="AA109" s="4">
        <f>STOCK[[#This Row],[Costo total]]*STOCK[[#This Row],[Entradas]]</f>
        <v>9.5022222222222226</v>
      </c>
      <c r="AB109" s="4">
        <f>STOCK[[#This Row],[Stock Actual]]*STOCK[[#This Row],[Costo total]]</f>
        <v>0</v>
      </c>
    </row>
    <row r="110" spans="1:28" s="6" customFormat="1" ht="50" customHeight="1">
      <c r="A110" s="6" t="s">
        <v>629</v>
      </c>
      <c r="B110" s="13"/>
      <c r="C110" s="6" t="s">
        <v>4</v>
      </c>
      <c r="D110" s="6" t="s">
        <v>1894</v>
      </c>
      <c r="E110" s="6" t="s">
        <v>352</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471</v>
      </c>
      <c r="AA110" s="6">
        <f>STOCK[[#This Row],[Costo total]]*STOCK[[#This Row],[Entradas]]</f>
        <v>9.4222222222222225</v>
      </c>
      <c r="AB110" s="6">
        <f>STOCK[[#This Row],[Stock Actual]]*STOCK[[#This Row],[Costo total]]</f>
        <v>0</v>
      </c>
    </row>
    <row r="111" spans="1:28" s="4" customFormat="1" ht="50" customHeight="1">
      <c r="A111" s="4" t="s">
        <v>630</v>
      </c>
      <c r="B111" s="13"/>
      <c r="C111" s="4" t="s">
        <v>4</v>
      </c>
      <c r="D111" s="4" t="s">
        <v>1894</v>
      </c>
      <c r="E111" s="4" t="s">
        <v>352</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471</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353</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471</v>
      </c>
      <c r="AA112" s="6">
        <f>STOCK[[#This Row],[Costo total]]*STOCK[[#This Row],[Entradas]]</f>
        <v>17.915555555555557</v>
      </c>
      <c r="AB112" s="6">
        <f>STOCK[[#This Row],[Stock Actual]]*STOCK[[#This Row],[Costo total]]</f>
        <v>0</v>
      </c>
    </row>
    <row r="113" spans="1:28" s="4" customFormat="1" ht="50" customHeight="1">
      <c r="A113" s="4" t="s">
        <v>631</v>
      </c>
      <c r="B113" s="13"/>
      <c r="C113" s="4" t="s">
        <v>4</v>
      </c>
      <c r="D113" s="4" t="s">
        <v>26</v>
      </c>
      <c r="E113" s="4" t="s">
        <v>354</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471</v>
      </c>
      <c r="AA113" s="4">
        <f>STOCK[[#This Row],[Costo total]]*STOCK[[#This Row],[Entradas]]</f>
        <v>15.611111111111111</v>
      </c>
      <c r="AB113" s="4">
        <f>STOCK[[#This Row],[Stock Actual]]*STOCK[[#This Row],[Costo total]]</f>
        <v>0</v>
      </c>
    </row>
    <row r="114" spans="1:28" s="6" customFormat="1" ht="50" customHeight="1">
      <c r="A114" s="6" t="s">
        <v>632</v>
      </c>
      <c r="B114" s="13"/>
      <c r="C114" s="6" t="s">
        <v>4</v>
      </c>
      <c r="D114" s="6" t="s">
        <v>26</v>
      </c>
      <c r="E114" s="6" t="s">
        <v>354</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471</v>
      </c>
      <c r="AA114" s="6">
        <f>STOCK[[#This Row],[Costo total]]*STOCK[[#This Row],[Entradas]]</f>
        <v>15.571111111111112</v>
      </c>
      <c r="AB114" s="6">
        <f>STOCK[[#This Row],[Stock Actual]]*STOCK[[#This Row],[Costo total]]</f>
        <v>0</v>
      </c>
    </row>
    <row r="115" spans="1:28" s="4" customFormat="1" ht="50" customHeight="1">
      <c r="A115" s="4" t="s">
        <v>633</v>
      </c>
      <c r="B115" s="13"/>
      <c r="C115" s="4" t="s">
        <v>4</v>
      </c>
      <c r="D115" s="4" t="s">
        <v>1788</v>
      </c>
      <c r="E115" s="4" t="s">
        <v>1573</v>
      </c>
      <c r="F115" s="4" t="s">
        <v>2086</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471</v>
      </c>
      <c r="AA115" s="4">
        <f>STOCK[[#This Row],[Costo total]]*STOCK[[#This Row],[Entradas]]</f>
        <v>15.388888888888889</v>
      </c>
      <c r="AB115" s="4">
        <f>STOCK[[#This Row],[Stock Actual]]*STOCK[[#This Row],[Costo total]]</f>
        <v>0</v>
      </c>
    </row>
    <row r="116" spans="1:28" s="6" customFormat="1" ht="50" customHeight="1">
      <c r="A116" s="6" t="s">
        <v>634</v>
      </c>
      <c r="B116" s="13"/>
      <c r="C116" s="6" t="s">
        <v>4</v>
      </c>
      <c r="D116" s="6" t="s">
        <v>26</v>
      </c>
      <c r="E116" s="6" t="s">
        <v>355</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471</v>
      </c>
      <c r="AA116" s="6">
        <f>STOCK[[#This Row],[Costo total]]*STOCK[[#This Row],[Entradas]]</f>
        <v>15.588888888888889</v>
      </c>
      <c r="AB116" s="6">
        <f>STOCK[[#This Row],[Stock Actual]]*STOCK[[#This Row],[Costo total]]</f>
        <v>0</v>
      </c>
    </row>
    <row r="117" spans="1:28" s="4" customFormat="1" ht="50" customHeight="1">
      <c r="A117" s="4" t="s">
        <v>635</v>
      </c>
      <c r="B117" s="13"/>
      <c r="C117" s="4" t="s">
        <v>4</v>
      </c>
      <c r="D117" s="4" t="s">
        <v>2188</v>
      </c>
      <c r="E117" s="4" t="s">
        <v>1573</v>
      </c>
      <c r="F117" s="4" t="s">
        <v>2106</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471</v>
      </c>
      <c r="AA117" s="4">
        <f>STOCK[[#This Row],[Costo total]]*STOCK[[#This Row],[Entradas]]</f>
        <v>15.78888888888889</v>
      </c>
      <c r="AB117" s="4">
        <f>STOCK[[#This Row],[Stock Actual]]*STOCK[[#This Row],[Costo total]]</f>
        <v>0</v>
      </c>
    </row>
    <row r="118" spans="1:28" s="6" customFormat="1" ht="50" customHeight="1">
      <c r="A118" s="6" t="s">
        <v>59</v>
      </c>
      <c r="B118" s="13"/>
      <c r="C118" s="6" t="s">
        <v>4</v>
      </c>
      <c r="D118" s="6" t="s">
        <v>26</v>
      </c>
      <c r="E118" s="6" t="s">
        <v>355</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471</v>
      </c>
      <c r="AA118" s="6">
        <f>STOCK[[#This Row],[Costo total]]*STOCK[[#This Row],[Entradas]]</f>
        <v>15.988888888888891</v>
      </c>
      <c r="AB118" s="6">
        <f>STOCK[[#This Row],[Stock Actual]]*STOCK[[#This Row],[Costo total]]</f>
        <v>0</v>
      </c>
    </row>
    <row r="119" spans="1:28" s="4" customFormat="1" ht="50" customHeight="1">
      <c r="A119" s="4" t="s">
        <v>636</v>
      </c>
      <c r="B119" s="13"/>
      <c r="C119" s="4" t="s">
        <v>4</v>
      </c>
      <c r="D119" s="4" t="s">
        <v>2187</v>
      </c>
      <c r="E119" s="4" t="s">
        <v>2960</v>
      </c>
      <c r="F119" s="4" t="s">
        <v>243</v>
      </c>
      <c r="G119" s="4" t="s">
        <v>69</v>
      </c>
      <c r="H119" s="4">
        <f>STOCK[[#This Row],[Precio Final]]</f>
        <v>18</v>
      </c>
      <c r="I119" s="4">
        <f>STOCK[[#This Row],[Precio Venta Ideal (x1.5)]]</f>
        <v>21.766666666666666</v>
      </c>
      <c r="J119" s="5">
        <v>1</v>
      </c>
      <c r="K119" s="5">
        <f>SUMIFS(VENTAS[Cantidad],VENTAS[Código del producto Vendido],STOCK[[#This Row],[Code]])</f>
        <v>0</v>
      </c>
      <c r="L119" s="5">
        <f>STOCK[[#This Row],[Entradas]]-STOCK[[#This Row],[Salidas]]</f>
        <v>1</v>
      </c>
      <c r="M119" s="4">
        <f>STOCK[[#This Row],[Precio Final]]*10%</f>
        <v>1.8</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14.511111111111111</v>
      </c>
      <c r="U119" s="4">
        <f>STOCK[[#This Row],[Costo total]]*1.5</f>
        <v>21.766666666666666</v>
      </c>
      <c r="V119" s="4">
        <v>18</v>
      </c>
      <c r="W119" s="4">
        <f>STOCK[[#This Row],[Precio Final]]-STOCK[[#This Row],[Costo total]]</f>
        <v>3.4888888888888889</v>
      </c>
      <c r="X119" s="4">
        <f>STOCK[[#This Row],[Ganancia Unitaria]]*STOCK[[#This Row],[Salidas]]</f>
        <v>0</v>
      </c>
      <c r="Y119" s="4" t="s">
        <v>392</v>
      </c>
      <c r="AA119" s="4">
        <f>STOCK[[#This Row],[Costo total]]*STOCK[[#This Row],[Entradas]]</f>
        <v>14.511111111111111</v>
      </c>
      <c r="AB119" s="4">
        <f>STOCK[[#This Row],[Stock Actual]]*STOCK[[#This Row],[Costo total]]</f>
        <v>14.511111111111111</v>
      </c>
    </row>
    <row r="120" spans="1:28" s="6" customFormat="1" ht="50" customHeight="1">
      <c r="A120" s="6" t="s">
        <v>637</v>
      </c>
      <c r="B120" s="13"/>
      <c r="C120" s="6" t="s">
        <v>4</v>
      </c>
      <c r="D120" s="6" t="s">
        <v>1894</v>
      </c>
      <c r="E120" s="6" t="s">
        <v>356</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392</v>
      </c>
      <c r="AA120" s="6">
        <f>STOCK[[#This Row],[Costo total]]*STOCK[[#This Row],[Entradas]]</f>
        <v>8.3955555555555552</v>
      </c>
      <c r="AB120" s="6">
        <f>STOCK[[#This Row],[Stock Actual]]*STOCK[[#This Row],[Costo total]]</f>
        <v>0</v>
      </c>
    </row>
    <row r="121" spans="1:28" s="4" customFormat="1" ht="50" customHeight="1">
      <c r="A121" s="4" t="s">
        <v>638</v>
      </c>
      <c r="B121" s="13"/>
      <c r="C121" s="4" t="s">
        <v>4</v>
      </c>
      <c r="D121" s="4" t="s">
        <v>2190</v>
      </c>
      <c r="E121" s="4" t="s">
        <v>1575</v>
      </c>
      <c r="F121" s="4" t="s">
        <v>2090</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392</v>
      </c>
      <c r="AA121" s="4">
        <f>STOCK[[#This Row],[Costo total]]*STOCK[[#This Row],[Entradas]]</f>
        <v>14.202222222222222</v>
      </c>
      <c r="AB121" s="4">
        <f>STOCK[[#This Row],[Stock Actual]]*STOCK[[#This Row],[Costo total]]</f>
        <v>0</v>
      </c>
    </row>
    <row r="122" spans="1:28" s="6" customFormat="1" ht="50" customHeight="1">
      <c r="A122" s="6" t="s">
        <v>639</v>
      </c>
      <c r="B122" s="13"/>
      <c r="C122" s="6" t="s">
        <v>4</v>
      </c>
      <c r="D122" s="6" t="s">
        <v>26</v>
      </c>
      <c r="E122" s="6" t="s">
        <v>357</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392</v>
      </c>
      <c r="AA122" s="6">
        <f>STOCK[[#This Row],[Costo total]]*STOCK[[#This Row],[Entradas]]</f>
        <v>15.511111111111111</v>
      </c>
      <c r="AB122" s="6">
        <f>STOCK[[#This Row],[Stock Actual]]*STOCK[[#This Row],[Costo total]]</f>
        <v>0</v>
      </c>
    </row>
    <row r="123" spans="1:28" s="4" customFormat="1" ht="50" customHeight="1">
      <c r="A123" s="4" t="s">
        <v>18</v>
      </c>
      <c r="B123" s="13"/>
      <c r="C123" s="4" t="s">
        <v>4</v>
      </c>
      <c r="D123" s="4" t="s">
        <v>27</v>
      </c>
      <c r="E123" s="4" t="s">
        <v>358</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392</v>
      </c>
      <c r="AA123" s="4">
        <f>STOCK[[#This Row],[Costo total]]*STOCK[[#This Row],[Entradas]]</f>
        <v>16.073333333333334</v>
      </c>
      <c r="AB123" s="4">
        <f>STOCK[[#This Row],[Stock Actual]]*STOCK[[#This Row],[Costo total]]</f>
        <v>0</v>
      </c>
    </row>
    <row r="124" spans="1:28" s="6" customFormat="1" ht="50" customHeight="1">
      <c r="A124" s="6" t="s">
        <v>19</v>
      </c>
      <c r="B124" s="13"/>
      <c r="C124" s="6" t="s">
        <v>4</v>
      </c>
      <c r="D124" s="6" t="s">
        <v>27</v>
      </c>
      <c r="E124" s="6" t="s">
        <v>358</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392</v>
      </c>
      <c r="AA124" s="6">
        <f>STOCK[[#This Row],[Costo total]]*STOCK[[#This Row],[Entradas]]</f>
        <v>16.233333333333334</v>
      </c>
      <c r="AB124" s="6">
        <f>STOCK[[#This Row],[Stock Actual]]*STOCK[[#This Row],[Costo total]]</f>
        <v>0</v>
      </c>
    </row>
    <row r="125" spans="1:28" s="4" customFormat="1" ht="50" customHeight="1">
      <c r="A125" s="4" t="s">
        <v>640</v>
      </c>
      <c r="B125" s="13"/>
      <c r="C125" s="4" t="s">
        <v>4</v>
      </c>
      <c r="D125" s="4" t="s">
        <v>27</v>
      </c>
      <c r="E125" s="4" t="s">
        <v>1574</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392</v>
      </c>
      <c r="AA125" s="4">
        <f>STOCK[[#This Row],[Costo total]]*STOCK[[#This Row],[Entradas]]</f>
        <v>17.793333333333333</v>
      </c>
      <c r="AB125" s="4">
        <f>STOCK[[#This Row],[Stock Actual]]*STOCK[[#This Row],[Costo total]]</f>
        <v>0</v>
      </c>
    </row>
    <row r="126" spans="1:28" s="6" customFormat="1" ht="50" customHeight="1">
      <c r="A126" s="6" t="s">
        <v>641</v>
      </c>
      <c r="B126" s="13"/>
      <c r="C126" s="6" t="s">
        <v>4</v>
      </c>
      <c r="D126" s="6" t="s">
        <v>1894</v>
      </c>
      <c r="E126" s="6" t="s">
        <v>1584</v>
      </c>
      <c r="F126" s="6" t="s">
        <v>243</v>
      </c>
      <c r="G126" s="6" t="s">
        <v>69</v>
      </c>
      <c r="H126" s="6">
        <f>STOCK[[#This Row],[Precio Final]]</f>
        <v>12</v>
      </c>
      <c r="I126" s="6">
        <f>STOCK[[#This Row],[Precio Venta Ideal (x1.5)]]</f>
        <v>15.660000000000002</v>
      </c>
      <c r="J126" s="29">
        <v>1</v>
      </c>
      <c r="K126" s="29">
        <f>SUMIFS(VENTAS[Cantidad],VENTAS[Código del producto Vendido],STOCK[[#This Row],[Code]])</f>
        <v>0</v>
      </c>
      <c r="L126" s="29">
        <f>STOCK[[#This Row],[Entradas]]-STOCK[[#This Row],[Salidas]]</f>
        <v>1</v>
      </c>
      <c r="M126" s="6">
        <f>STOCK[[#This Row],[Precio Final]]*10%</f>
        <v>1.2000000000000002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10.440000000000001</v>
      </c>
      <c r="U126" s="6">
        <f>STOCK[[#This Row],[Costo total]]*1.5</f>
        <v>15.660000000000002</v>
      </c>
      <c r="V126" s="6">
        <v>12</v>
      </c>
      <c r="W126" s="6">
        <f>STOCK[[#This Row],[Precio Final]]-STOCK[[#This Row],[Costo total]]</f>
        <v>1.5599999999999987</v>
      </c>
      <c r="X126" s="6">
        <f>STOCK[[#This Row],[Ganancia Unitaria]]*STOCK[[#This Row],[Salidas]]</f>
        <v>0</v>
      </c>
      <c r="Y126" s="6" t="s">
        <v>392</v>
      </c>
      <c r="AA126" s="6">
        <f>STOCK[[#This Row],[Costo total]]*STOCK[[#This Row],[Entradas]]</f>
        <v>10.440000000000001</v>
      </c>
      <c r="AB126" s="6">
        <f>STOCK[[#This Row],[Stock Actual]]*STOCK[[#This Row],[Costo total]]</f>
        <v>10.440000000000001</v>
      </c>
    </row>
    <row r="127" spans="1:28" s="4" customFormat="1" ht="50" customHeight="1">
      <c r="A127" s="4" t="s">
        <v>642</v>
      </c>
      <c r="B127" s="13"/>
      <c r="C127" s="4" t="s">
        <v>4</v>
      </c>
      <c r="D127" s="4" t="s">
        <v>27</v>
      </c>
      <c r="E127" s="4" t="s">
        <v>475</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392</v>
      </c>
      <c r="AA127" s="4">
        <f>STOCK[[#This Row],[Costo total]]*STOCK[[#This Row],[Entradas]]</f>
        <v>23.653333333333336</v>
      </c>
      <c r="AB127" s="4">
        <f>STOCK[[#This Row],[Stock Actual]]*STOCK[[#This Row],[Costo total]]</f>
        <v>0</v>
      </c>
    </row>
    <row r="128" spans="1:28" s="6" customFormat="1" ht="50" customHeight="1">
      <c r="A128" s="6" t="s">
        <v>643</v>
      </c>
      <c r="B128" s="13"/>
      <c r="C128" s="6" t="s">
        <v>4</v>
      </c>
      <c r="D128" s="6" t="s">
        <v>2191</v>
      </c>
      <c r="E128" s="6" t="s">
        <v>2096</v>
      </c>
      <c r="F128" s="6" t="s">
        <v>241</v>
      </c>
      <c r="G128" s="6" t="s">
        <v>69</v>
      </c>
      <c r="H128" s="6">
        <f>STOCK[[#This Row],[Precio Final]]</f>
        <v>25</v>
      </c>
      <c r="I128" s="6">
        <f>STOCK[[#This Row],[Precio Venta Ideal (x1.5)]]</f>
        <v>28.250000000000004</v>
      </c>
      <c r="J128" s="29">
        <v>1</v>
      </c>
      <c r="K128" s="29">
        <f>SUMIFS(VENTAS[Cantidad],VENTAS[Código del producto Vendido],STOCK[[#This Row],[Code]])</f>
        <v>0</v>
      </c>
      <c r="L128" s="29">
        <f>STOCK[[#This Row],[Entradas]]-STOCK[[#This Row],[Salidas]]</f>
        <v>1</v>
      </c>
      <c r="M128" s="6">
        <f>STOCK[[#This Row],[Precio Final]]*10%</f>
        <v>2.5</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18.833333333333336</v>
      </c>
      <c r="U128" s="6">
        <f>STOCK[[#This Row],[Costo total]]*1.5</f>
        <v>28.250000000000004</v>
      </c>
      <c r="V128" s="6">
        <v>25</v>
      </c>
      <c r="W128" s="6">
        <f>STOCK[[#This Row],[Precio Final]]-STOCK[[#This Row],[Costo total]]</f>
        <v>6.1666666666666643</v>
      </c>
      <c r="X128" s="6">
        <f>STOCK[[#This Row],[Ganancia Unitaria]]*STOCK[[#This Row],[Salidas]]</f>
        <v>0</v>
      </c>
      <c r="Y128" s="6" t="s">
        <v>392</v>
      </c>
      <c r="AA128" s="6">
        <f>STOCK[[#This Row],[Costo total]]*STOCK[[#This Row],[Entradas]]</f>
        <v>18.833333333333336</v>
      </c>
      <c r="AB128" s="6">
        <f>STOCK[[#This Row],[Stock Actual]]*STOCK[[#This Row],[Costo total]]</f>
        <v>18.833333333333336</v>
      </c>
    </row>
    <row r="129" spans="1:29" s="4" customFormat="1" ht="50" customHeight="1">
      <c r="A129" s="4" t="s">
        <v>644</v>
      </c>
      <c r="B129" s="13"/>
      <c r="C129" s="4" t="s">
        <v>4</v>
      </c>
      <c r="D129" s="4" t="s">
        <v>460</v>
      </c>
      <c r="E129" s="4" t="s">
        <v>359</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392</v>
      </c>
      <c r="AA129" s="4">
        <f>STOCK[[#This Row],[Costo total]]*STOCK[[#This Row],[Entradas]]</f>
        <v>19.333333333333336</v>
      </c>
      <c r="AB129" s="4">
        <f>STOCK[[#This Row],[Stock Actual]]*STOCK[[#This Row],[Costo total]]</f>
        <v>0</v>
      </c>
    </row>
    <row r="130" spans="1:29" s="6" customFormat="1" ht="50" customHeight="1">
      <c r="A130" s="6" t="s">
        <v>1123</v>
      </c>
      <c r="B130" s="13"/>
      <c r="C130" s="6" t="s">
        <v>4</v>
      </c>
      <c r="D130" s="6" t="s">
        <v>460</v>
      </c>
      <c r="E130" s="6" t="s">
        <v>359</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392</v>
      </c>
      <c r="AA130" s="6">
        <f>STOCK[[#This Row],[Costo total]]*STOCK[[#This Row],[Entradas]]</f>
        <v>19.333333333333336</v>
      </c>
      <c r="AB130" s="6">
        <f>STOCK[[#This Row],[Stock Actual]]*STOCK[[#This Row],[Costo total]]</f>
        <v>0</v>
      </c>
    </row>
    <row r="131" spans="1:29" s="4" customFormat="1" ht="50" customHeight="1">
      <c r="A131" s="4" t="s">
        <v>645</v>
      </c>
      <c r="B131" s="13"/>
      <c r="C131" s="4" t="s">
        <v>4</v>
      </c>
      <c r="D131" s="4" t="s">
        <v>27</v>
      </c>
      <c r="E131" s="4" t="s">
        <v>474</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392</v>
      </c>
      <c r="AA131" s="4">
        <f>STOCK[[#This Row],[Costo total]]*STOCK[[#This Row],[Entradas]]</f>
        <v>19.633333333333336</v>
      </c>
      <c r="AB131" s="4">
        <f>STOCK[[#This Row],[Stock Actual]]*STOCK[[#This Row],[Costo total]]</f>
        <v>0</v>
      </c>
    </row>
    <row r="132" spans="1:29" s="6" customFormat="1" ht="50" customHeight="1">
      <c r="A132" s="6" t="s">
        <v>646</v>
      </c>
      <c r="B132" s="13"/>
      <c r="C132" s="6" t="s">
        <v>4</v>
      </c>
      <c r="D132" s="6" t="s">
        <v>27</v>
      </c>
      <c r="E132" s="6" t="s">
        <v>474</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392</v>
      </c>
      <c r="AA132" s="6">
        <f>STOCK[[#This Row],[Costo total]]*STOCK[[#This Row],[Entradas]]</f>
        <v>19.633333333333336</v>
      </c>
      <c r="AB132" s="6">
        <f>STOCK[[#This Row],[Stock Actual]]*STOCK[[#This Row],[Costo total]]</f>
        <v>0</v>
      </c>
    </row>
    <row r="133" spans="1:29" s="4" customFormat="1" ht="50" customHeight="1">
      <c r="A133" s="4" t="s">
        <v>647</v>
      </c>
      <c r="B133" s="13"/>
      <c r="C133" s="4" t="s">
        <v>4</v>
      </c>
      <c r="D133" s="4" t="s">
        <v>2190</v>
      </c>
      <c r="E133" s="4" t="s">
        <v>2174</v>
      </c>
      <c r="F133" s="4" t="s">
        <v>243</v>
      </c>
      <c r="G133" s="4" t="s">
        <v>69</v>
      </c>
      <c r="H133" s="4">
        <f>STOCK[[#This Row],[Precio Final]]</f>
        <v>30</v>
      </c>
      <c r="I133" s="4">
        <f>STOCK[[#This Row],[Precio Venta Ideal (x1.5)]]</f>
        <v>30.95</v>
      </c>
      <c r="J133" s="5">
        <v>1</v>
      </c>
      <c r="K133" s="5">
        <f>SUMIFS(VENTAS[Cantidad],VENTAS[Código del producto Vendido],STOCK[[#This Row],[Code]])</f>
        <v>0</v>
      </c>
      <c r="L133" s="5">
        <f>STOCK[[#This Row],[Entradas]]-STOCK[[#This Row],[Salidas]]</f>
        <v>1</v>
      </c>
      <c r="M133" s="4">
        <f>STOCK[[#This Row],[Precio Final]]*10%</f>
        <v>3</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20.633333333333333</v>
      </c>
      <c r="U133" s="4">
        <f>STOCK[[#This Row],[Costo total]]*1.5</f>
        <v>30.95</v>
      </c>
      <c r="V133" s="4">
        <v>30</v>
      </c>
      <c r="W133" s="4">
        <f>STOCK[[#This Row],[Precio Final]]-STOCK[[#This Row],[Costo total]]</f>
        <v>9.3666666666666671</v>
      </c>
      <c r="X133" s="4">
        <f>STOCK[[#This Row],[Ganancia Unitaria]]*STOCK[[#This Row],[Salidas]]</f>
        <v>0</v>
      </c>
      <c r="Y133" s="4" t="s">
        <v>392</v>
      </c>
      <c r="AA133" s="4">
        <f>STOCK[[#This Row],[Costo total]]*STOCK[[#This Row],[Entradas]]</f>
        <v>20.633333333333333</v>
      </c>
      <c r="AB133" s="4">
        <f>STOCK[[#This Row],[Stock Actual]]*STOCK[[#This Row],[Costo total]]</f>
        <v>20.633333333333333</v>
      </c>
    </row>
    <row r="134" spans="1:29" s="6" customFormat="1" ht="50" customHeight="1">
      <c r="A134" s="6" t="s">
        <v>648</v>
      </c>
      <c r="B134" s="13"/>
      <c r="C134" s="6" t="s">
        <v>4</v>
      </c>
      <c r="D134" s="6" t="s">
        <v>26</v>
      </c>
      <c r="E134" s="6" t="s">
        <v>476</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392</v>
      </c>
      <c r="AA134" s="6">
        <f>STOCK[[#This Row],[Costo total]]*STOCK[[#This Row],[Entradas]]</f>
        <v>15.611111111111111</v>
      </c>
      <c r="AB134" s="6">
        <f>STOCK[[#This Row],[Stock Actual]]*STOCK[[#This Row],[Costo total]]</f>
        <v>0</v>
      </c>
    </row>
    <row r="135" spans="1:29" s="4" customFormat="1" ht="50" customHeight="1">
      <c r="A135" s="4" t="s">
        <v>649</v>
      </c>
      <c r="B135" s="13"/>
      <c r="C135" s="4" t="s">
        <v>4</v>
      </c>
      <c r="D135" s="4" t="s">
        <v>2189</v>
      </c>
      <c r="E135" s="4" t="s">
        <v>476</v>
      </c>
      <c r="F135" s="4" t="s">
        <v>2090</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392</v>
      </c>
      <c r="AA135" s="4">
        <f>STOCK[[#This Row],[Costo total]]*STOCK[[#This Row],[Entradas]]</f>
        <v>15.31111111111111</v>
      </c>
      <c r="AB135" s="4">
        <f>STOCK[[#This Row],[Stock Actual]]*STOCK[[#This Row],[Costo total]]</f>
        <v>0</v>
      </c>
    </row>
    <row r="136" spans="1:29" s="6" customFormat="1" ht="50" customHeight="1">
      <c r="A136" s="6" t="s">
        <v>650</v>
      </c>
      <c r="B136" s="13"/>
      <c r="C136" s="6" t="s">
        <v>4</v>
      </c>
      <c r="D136" s="6" t="s">
        <v>2606</v>
      </c>
      <c r="E136" s="6" t="s">
        <v>1585</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392</v>
      </c>
      <c r="AA136" s="6">
        <f>STOCK[[#This Row],[Costo total]]*STOCK[[#This Row],[Entradas]]</f>
        <v>19.288888888888888</v>
      </c>
      <c r="AB136" s="6">
        <f>STOCK[[#This Row],[Stock Actual]]*STOCK[[#This Row],[Costo total]]</f>
        <v>19.288888888888888</v>
      </c>
    </row>
    <row r="137" spans="1:29" s="4" customFormat="1" ht="50" customHeight="1">
      <c r="A137" s="4" t="s">
        <v>651</v>
      </c>
      <c r="B137" s="13"/>
      <c r="C137" s="4" t="s">
        <v>4</v>
      </c>
      <c r="D137" s="4" t="s">
        <v>26</v>
      </c>
      <c r="E137" s="4" t="s">
        <v>1585</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392</v>
      </c>
      <c r="AA137" s="4">
        <f>STOCK[[#This Row],[Costo total]]*STOCK[[#This Row],[Entradas]]</f>
        <v>19.288888888888888</v>
      </c>
      <c r="AB137" s="4">
        <f>STOCK[[#This Row],[Stock Actual]]*STOCK[[#This Row],[Costo total]]</f>
        <v>19.288888888888888</v>
      </c>
      <c r="AC137" s="4">
        <v>25</v>
      </c>
    </row>
    <row r="138" spans="1:29" s="6" customFormat="1" ht="50" customHeight="1">
      <c r="A138" s="6" t="s">
        <v>652</v>
      </c>
      <c r="B138" s="13"/>
      <c r="C138" s="6" t="s">
        <v>4</v>
      </c>
      <c r="D138" s="6" t="s">
        <v>2190</v>
      </c>
      <c r="E138" s="6" t="s">
        <v>2103</v>
      </c>
      <c r="F138" s="6" t="s">
        <v>238</v>
      </c>
      <c r="G138" s="6" t="s">
        <v>69</v>
      </c>
      <c r="H138" s="6">
        <f>STOCK[[#This Row],[Precio Final]]</f>
        <v>28</v>
      </c>
      <c r="I138" s="6">
        <f>STOCK[[#This Row],[Precio Venta Ideal (x1.5)]]</f>
        <v>30.446666666666665</v>
      </c>
      <c r="J138" s="29">
        <v>1</v>
      </c>
      <c r="K138" s="29">
        <f>SUMIFS(VENTAS[Cantidad],VENTAS[Código del producto Vendido],STOCK[[#This Row],[Code]])</f>
        <v>0</v>
      </c>
      <c r="L138" s="29">
        <f>STOCK[[#This Row],[Entradas]]-STOCK[[#This Row],[Salidas]]</f>
        <v>1</v>
      </c>
      <c r="M138" s="6">
        <f>STOCK[[#This Row],[Precio Final]]*10%</f>
        <v>2.8000000000000003</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20.297777777777778</v>
      </c>
      <c r="U138" s="6">
        <f>STOCK[[#This Row],[Costo total]]*1.5</f>
        <v>30.446666666666665</v>
      </c>
      <c r="V138" s="6">
        <v>28</v>
      </c>
      <c r="W138" s="6">
        <f>STOCK[[#This Row],[Precio Final]]-STOCK[[#This Row],[Costo total]]</f>
        <v>7.7022222222222219</v>
      </c>
      <c r="X138" s="6">
        <f>STOCK[[#This Row],[Ganancia Unitaria]]*STOCK[[#This Row],[Salidas]]</f>
        <v>0</v>
      </c>
      <c r="Y138" s="6" t="s">
        <v>392</v>
      </c>
      <c r="AA138" s="6">
        <f>STOCK[[#This Row],[Costo total]]*STOCK[[#This Row],[Entradas]]</f>
        <v>20.297777777777778</v>
      </c>
      <c r="AB138" s="6">
        <f>STOCK[[#This Row],[Stock Actual]]*STOCK[[#This Row],[Costo total]]</f>
        <v>20.297777777777778</v>
      </c>
    </row>
    <row r="139" spans="1:29" s="4" customFormat="1" ht="50" customHeight="1">
      <c r="A139" s="4" t="s">
        <v>653</v>
      </c>
      <c r="B139" s="13"/>
      <c r="C139" s="4" t="s">
        <v>4</v>
      </c>
      <c r="D139" s="4" t="s">
        <v>27</v>
      </c>
      <c r="E139" s="4" t="s">
        <v>477</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392</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1516</v>
      </c>
      <c r="E140" s="6" t="s">
        <v>360</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392</v>
      </c>
      <c r="AA140" s="6">
        <f>STOCK[[#This Row],[Costo total]]*STOCK[[#This Row],[Entradas]]</f>
        <v>22.5</v>
      </c>
      <c r="AB140" s="6">
        <f>STOCK[[#This Row],[Stock Actual]]*STOCK[[#This Row],[Costo total]]</f>
        <v>0</v>
      </c>
    </row>
    <row r="141" spans="1:29" s="4" customFormat="1" ht="50" customHeight="1">
      <c r="A141" s="4" t="s">
        <v>654</v>
      </c>
      <c r="B141" s="13"/>
      <c r="C141" s="4" t="s">
        <v>4</v>
      </c>
      <c r="D141" s="4" t="s">
        <v>2190</v>
      </c>
      <c r="E141" s="4" t="s">
        <v>1586</v>
      </c>
      <c r="F141" s="4" t="s">
        <v>2086</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392</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361</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655</v>
      </c>
      <c r="B143" s="13"/>
      <c r="C143" s="4" t="s">
        <v>4</v>
      </c>
      <c r="D143" s="4" t="s">
        <v>26</v>
      </c>
      <c r="E143" s="4" t="s">
        <v>362</v>
      </c>
      <c r="F143" s="4" t="s">
        <v>2066</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363</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656</v>
      </c>
      <c r="B145" s="13"/>
      <c r="C145" s="4" t="s">
        <v>4</v>
      </c>
      <c r="D145" s="4" t="s">
        <v>26</v>
      </c>
      <c r="E145" s="4" t="s">
        <v>1587</v>
      </c>
      <c r="F145" s="4" t="s">
        <v>2086</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657</v>
      </c>
      <c r="B146" s="13"/>
      <c r="C146" s="6" t="s">
        <v>4</v>
      </c>
      <c r="D146" s="6" t="s">
        <v>26</v>
      </c>
      <c r="E146" s="6" t="s">
        <v>478</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364</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364</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658</v>
      </c>
      <c r="B149" s="13"/>
      <c r="C149" s="4" t="s">
        <v>4</v>
      </c>
      <c r="D149" s="4" t="s">
        <v>26</v>
      </c>
      <c r="E149" s="4" t="s">
        <v>365</v>
      </c>
      <c r="F149" s="4" t="s">
        <v>3028</v>
      </c>
      <c r="G149" s="4" t="s">
        <v>69</v>
      </c>
      <c r="H149" s="4">
        <f>STOCK[[#This Row],[Precio Final]]</f>
        <v>28</v>
      </c>
      <c r="I149" s="4">
        <f>STOCK[[#This Row],[Precio Venta Ideal (x1.5)]]</f>
        <v>25.910833333333336</v>
      </c>
      <c r="J149" s="5">
        <v>1</v>
      </c>
      <c r="K149" s="5">
        <f>SUMIFS(VENTAS[Cantidad],VENTAS[Código del producto Vendido],STOCK[[#This Row],[Code]])</f>
        <v>0</v>
      </c>
      <c r="L149" s="5">
        <f>STOCK[[#This Row],[Entradas]]-STOCK[[#This Row],[Salidas]]</f>
        <v>1</v>
      </c>
      <c r="M149" s="4">
        <f>STOCK[[#This Row],[Precio Final]]*10%</f>
        <v>2.8000000000000003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17.273888888888891</v>
      </c>
      <c r="U149" s="4">
        <f>STOCK[[#This Row],[Costo total]]*1.5</f>
        <v>25.910833333333336</v>
      </c>
      <c r="V149" s="4">
        <v>28</v>
      </c>
      <c r="W149" s="4">
        <f>STOCK[[#This Row],[Precio Final]]-STOCK[[#This Row],[Costo total]]</f>
        <v>10.726111111111109</v>
      </c>
      <c r="X149" s="4">
        <f>STOCK[[#This Row],[Ganancia Unitaria]]*STOCK[[#This Row],[Salidas]]</f>
        <v>0</v>
      </c>
      <c r="AA149" s="4">
        <f>STOCK[[#This Row],[Costo total]]*STOCK[[#This Row],[Entradas]]</f>
        <v>17.273888888888891</v>
      </c>
      <c r="AB149" s="4">
        <f>STOCK[[#This Row],[Stock Actual]]*STOCK[[#This Row],[Costo total]]</f>
        <v>17.273888888888891</v>
      </c>
    </row>
    <row r="150" spans="1:29" s="6" customFormat="1" ht="50" customHeight="1">
      <c r="A150" s="6" t="s">
        <v>659</v>
      </c>
      <c r="B150" s="13"/>
      <c r="C150" s="6" t="s">
        <v>4</v>
      </c>
      <c r="D150" s="6" t="s">
        <v>26</v>
      </c>
      <c r="E150" s="6" t="s">
        <v>365</v>
      </c>
      <c r="F150" s="6" t="s">
        <v>241</v>
      </c>
      <c r="G150" s="6" t="s">
        <v>69</v>
      </c>
      <c r="H150" s="6">
        <f>STOCK[[#This Row],[Precio Final]]</f>
        <v>28</v>
      </c>
      <c r="I150" s="6">
        <f>STOCK[[#This Row],[Precio Venta Ideal (x1.5)]]</f>
        <v>25.910833333333336</v>
      </c>
      <c r="J150" s="29">
        <v>1</v>
      </c>
      <c r="K150" s="29">
        <f>SUMIFS(VENTAS[Cantidad],VENTAS[Código del producto Vendido],STOCK[[#This Row],[Code]])</f>
        <v>0</v>
      </c>
      <c r="L150" s="29">
        <f>STOCK[[#This Row],[Entradas]]-STOCK[[#This Row],[Salidas]]</f>
        <v>1</v>
      </c>
      <c r="M150" s="6">
        <f>STOCK[[#This Row],[Precio Final]]*10%</f>
        <v>2.8000000000000003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17.273888888888891</v>
      </c>
      <c r="U150" s="6">
        <f>STOCK[[#This Row],[Costo total]]*1.5</f>
        <v>25.910833333333336</v>
      </c>
      <c r="V150" s="6">
        <v>28</v>
      </c>
      <c r="W150" s="6">
        <f>STOCK[[#This Row],[Precio Final]]-STOCK[[#This Row],[Costo total]]</f>
        <v>10.726111111111109</v>
      </c>
      <c r="X150" s="6">
        <f>STOCK[[#This Row],[Ganancia Unitaria]]*STOCK[[#This Row],[Salidas]]</f>
        <v>0</v>
      </c>
      <c r="AA150" s="6">
        <f>STOCK[[#This Row],[Costo total]]*STOCK[[#This Row],[Entradas]]</f>
        <v>17.273888888888891</v>
      </c>
      <c r="AB150" s="6">
        <f>STOCK[[#This Row],[Stock Actual]]*STOCK[[#This Row],[Costo total]]</f>
        <v>17.273888888888891</v>
      </c>
    </row>
    <row r="151" spans="1:29" s="4" customFormat="1" ht="50" customHeight="1">
      <c r="A151" s="4" t="s">
        <v>660</v>
      </c>
      <c r="B151" s="13"/>
      <c r="C151" s="4" t="s">
        <v>4</v>
      </c>
      <c r="D151" s="4" t="s">
        <v>26</v>
      </c>
      <c r="E151" s="4" t="s">
        <v>365</v>
      </c>
      <c r="F151" s="4" t="s">
        <v>243</v>
      </c>
      <c r="G151" s="4" t="s">
        <v>69</v>
      </c>
      <c r="H151" s="4">
        <f>STOCK[[#This Row],[Precio Final]]</f>
        <v>28</v>
      </c>
      <c r="I151" s="4">
        <f>STOCK[[#This Row],[Precio Venta Ideal (x1.5)]]</f>
        <v>25.910833333333336</v>
      </c>
      <c r="J151" s="5">
        <v>1</v>
      </c>
      <c r="K151" s="5">
        <f>SUMIFS(VENTAS[Cantidad],VENTAS[Código del producto Vendido],STOCK[[#This Row],[Code]])</f>
        <v>0</v>
      </c>
      <c r="L151" s="5">
        <f>STOCK[[#This Row],[Entradas]]-STOCK[[#This Row],[Salidas]]</f>
        <v>1</v>
      </c>
      <c r="M151" s="4">
        <f>STOCK[[#This Row],[Precio Final]]*10%</f>
        <v>2.8000000000000003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17.273888888888891</v>
      </c>
      <c r="U151" s="4">
        <f>STOCK[[#This Row],[Costo total]]*1.5</f>
        <v>25.910833333333336</v>
      </c>
      <c r="V151" s="4">
        <v>28</v>
      </c>
      <c r="W151" s="4">
        <f>STOCK[[#This Row],[Precio Final]]-STOCK[[#This Row],[Costo total]]</f>
        <v>10.726111111111109</v>
      </c>
      <c r="X151" s="4">
        <f>STOCK[[#This Row],[Ganancia Unitaria]]*STOCK[[#This Row],[Salidas]]</f>
        <v>0</v>
      </c>
      <c r="AA151" s="4">
        <f>STOCK[[#This Row],[Costo total]]*STOCK[[#This Row],[Entradas]]</f>
        <v>17.273888888888891</v>
      </c>
      <c r="AB151" s="4">
        <f>STOCK[[#This Row],[Stock Actual]]*STOCK[[#This Row],[Costo total]]</f>
        <v>17.273888888888891</v>
      </c>
      <c r="AC151" s="4">
        <v>25</v>
      </c>
    </row>
    <row r="152" spans="1:29" s="6" customFormat="1" ht="50" customHeight="1">
      <c r="A152" s="6" t="s">
        <v>661</v>
      </c>
      <c r="B152" s="13"/>
      <c r="C152" s="6" t="s">
        <v>4</v>
      </c>
      <c r="D152" s="6" t="s">
        <v>1896</v>
      </c>
      <c r="E152" s="6" t="s">
        <v>366</v>
      </c>
      <c r="F152" s="6" t="s">
        <v>238</v>
      </c>
      <c r="G152" s="6" t="s">
        <v>69</v>
      </c>
      <c r="H152" s="6">
        <f>STOCK[[#This Row],[Precio Final]]</f>
        <v>8</v>
      </c>
      <c r="I152" s="6">
        <f>STOCK[[#This Row],[Precio Venta Ideal (x1.5)]]</f>
        <v>8.35</v>
      </c>
      <c r="J152" s="29">
        <v>2</v>
      </c>
      <c r="K152" s="29">
        <f>SUMIFS(VENTAS[Cantidad],VENTAS[Código del producto Vendido],STOCK[[#This Row],[Code]])</f>
        <v>1</v>
      </c>
      <c r="L152" s="29">
        <f>STOCK[[#This Row],[Entradas]]-STOCK[[#This Row],[Salidas]]</f>
        <v>1</v>
      </c>
      <c r="M152" s="6">
        <f>STOCK[[#This Row],[Precio Final]]*10%</f>
        <v>0.8</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5.5666666666666664</v>
      </c>
      <c r="U152" s="6">
        <f>STOCK[[#This Row],[Costo total]]*1.5</f>
        <v>8.35</v>
      </c>
      <c r="V152" s="6">
        <v>8</v>
      </c>
      <c r="W152" s="6">
        <f>STOCK[[#This Row],[Precio Final]]-STOCK[[#This Row],[Costo total]]</f>
        <v>2.4333333333333336</v>
      </c>
      <c r="X152" s="6">
        <f>STOCK[[#This Row],[Ganancia Unitaria]]*STOCK[[#This Row],[Salidas]]</f>
        <v>2.4333333333333336</v>
      </c>
      <c r="AA152" s="6">
        <f>STOCK[[#This Row],[Costo total]]*STOCK[[#This Row],[Entradas]]</f>
        <v>11.133333333333333</v>
      </c>
      <c r="AB152" s="6">
        <f>STOCK[[#This Row],[Stock Actual]]*STOCK[[#This Row],[Costo total]]</f>
        <v>5.5666666666666664</v>
      </c>
    </row>
    <row r="153" spans="1:29" s="4" customFormat="1" ht="50" customHeight="1">
      <c r="A153" s="4" t="s">
        <v>662</v>
      </c>
      <c r="B153" s="13"/>
      <c r="C153" s="4" t="s">
        <v>4</v>
      </c>
      <c r="D153" s="4" t="s">
        <v>26</v>
      </c>
      <c r="E153" s="4" t="s">
        <v>1588</v>
      </c>
      <c r="F153" s="4" t="s">
        <v>2090</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367</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663</v>
      </c>
      <c r="B155" s="13"/>
      <c r="C155" s="4" t="s">
        <v>4</v>
      </c>
      <c r="D155" s="4" t="s">
        <v>26</v>
      </c>
      <c r="E155" s="4" t="s">
        <v>368</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664</v>
      </c>
      <c r="B156" s="13"/>
      <c r="C156" s="6" t="s">
        <v>4</v>
      </c>
      <c r="D156" s="6" t="s">
        <v>88</v>
      </c>
      <c r="E156" s="6" t="s">
        <v>369</v>
      </c>
      <c r="F156" s="6" t="s">
        <v>2112</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665</v>
      </c>
      <c r="B157" s="13"/>
      <c r="C157" s="4" t="s">
        <v>4</v>
      </c>
      <c r="D157" s="4" t="s">
        <v>26</v>
      </c>
      <c r="E157" s="4" t="s">
        <v>1589</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370</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666</v>
      </c>
      <c r="B159" s="13"/>
      <c r="C159" s="4" t="s">
        <v>4</v>
      </c>
      <c r="D159" s="4" t="s">
        <v>26</v>
      </c>
      <c r="E159" s="4" t="s">
        <v>1590</v>
      </c>
      <c r="F159" s="4" t="s">
        <v>238</v>
      </c>
      <c r="G159" s="4" t="s">
        <v>69</v>
      </c>
      <c r="H159" s="4">
        <f>STOCK[[#This Row],[Precio Final]]</f>
        <v>30</v>
      </c>
      <c r="I159" s="4">
        <f>STOCK[[#This Row],[Precio Venta Ideal (x1.5)]]</f>
        <v>25.756666666666664</v>
      </c>
      <c r="J159" s="5">
        <v>1</v>
      </c>
      <c r="K159" s="5">
        <f>SUMIFS(VENTAS[Cantidad],VENTAS[Código del producto Vendido],STOCK[[#This Row],[Code]])</f>
        <v>0</v>
      </c>
      <c r="L159" s="5">
        <f>STOCK[[#This Row],[Entradas]]-STOCK[[#This Row],[Salidas]]</f>
        <v>1</v>
      </c>
      <c r="M159" s="4">
        <f>STOCK[[#This Row],[Precio Final]]*10%</f>
        <v>3</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17.171111111111109</v>
      </c>
      <c r="U159" s="4">
        <f>STOCK[[#This Row],[Costo total]]*1.5</f>
        <v>25.756666666666664</v>
      </c>
      <c r="V159" s="4">
        <v>30</v>
      </c>
      <c r="W159" s="4">
        <f>STOCK[[#This Row],[Precio Final]]-STOCK[[#This Row],[Costo total]]</f>
        <v>12.828888888888891</v>
      </c>
      <c r="X159" s="4">
        <f>STOCK[[#This Row],[Ganancia Unitaria]]*STOCK[[#This Row],[Salidas]]</f>
        <v>0</v>
      </c>
      <c r="AA159" s="4">
        <f>STOCK[[#This Row],[Costo total]]*STOCK[[#This Row],[Entradas]]</f>
        <v>17.171111111111109</v>
      </c>
      <c r="AB159" s="4">
        <f>STOCK[[#This Row],[Stock Actual]]*STOCK[[#This Row],[Costo total]]</f>
        <v>17.171111111111109</v>
      </c>
    </row>
    <row r="160" spans="1:29" s="6" customFormat="1" ht="50" customHeight="1">
      <c r="A160" s="6" t="s">
        <v>667</v>
      </c>
      <c r="B160" s="13"/>
      <c r="C160" s="6" t="s">
        <v>4</v>
      </c>
      <c r="D160" s="6" t="s">
        <v>1516</v>
      </c>
      <c r="E160" s="6" t="s">
        <v>1541</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8" s="4" customFormat="1" ht="50" customHeight="1">
      <c r="A161" s="4" t="s">
        <v>668</v>
      </c>
      <c r="B161" s="13"/>
      <c r="C161" s="4" t="s">
        <v>4</v>
      </c>
      <c r="D161" s="4" t="s">
        <v>1516</v>
      </c>
      <c r="E161" s="4" t="s">
        <v>371</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8" s="6" customFormat="1" ht="50" customHeight="1">
      <c r="A162" s="6" t="s">
        <v>669</v>
      </c>
      <c r="B162" s="13"/>
      <c r="C162" s="6" t="s">
        <v>4</v>
      </c>
      <c r="D162" s="6" t="s">
        <v>26</v>
      </c>
      <c r="E162" s="6" t="s">
        <v>1591</v>
      </c>
      <c r="F162" s="6" t="s">
        <v>3028</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row>
    <row r="163" spans="1:28" s="4" customFormat="1" ht="50" customHeight="1">
      <c r="A163" s="4" t="s">
        <v>670</v>
      </c>
      <c r="B163" s="13"/>
      <c r="C163" s="4" t="s">
        <v>4</v>
      </c>
      <c r="D163" s="4" t="s">
        <v>26</v>
      </c>
      <c r="E163" s="4" t="s">
        <v>479</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8" s="6" customFormat="1" ht="50" customHeight="1">
      <c r="A164" s="6" t="s">
        <v>92</v>
      </c>
      <c r="B164" s="13"/>
      <c r="C164" s="6" t="s">
        <v>4</v>
      </c>
      <c r="D164" s="6" t="s">
        <v>26</v>
      </c>
      <c r="E164" s="6" t="s">
        <v>373</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8"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8"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8"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8"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8" s="4" customFormat="1" ht="50" customHeight="1">
      <c r="A169" s="4" t="s">
        <v>100</v>
      </c>
      <c r="B169" s="13"/>
      <c r="C169" s="4" t="s">
        <v>4</v>
      </c>
      <c r="D169" s="4" t="s">
        <v>26</v>
      </c>
      <c r="E169" s="4" t="s">
        <v>374</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8" s="6" customFormat="1" ht="50" customHeight="1">
      <c r="A170" s="6" t="s">
        <v>671</v>
      </c>
      <c r="B170" s="13"/>
      <c r="C170" s="6" t="s">
        <v>4</v>
      </c>
      <c r="D170" s="6" t="s">
        <v>26</v>
      </c>
      <c r="E170" s="6" t="s">
        <v>1592</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8" s="4" customFormat="1" ht="50" customHeight="1">
      <c r="A171" s="4" t="s">
        <v>94</v>
      </c>
      <c r="B171" s="13"/>
      <c r="C171" s="4" t="s">
        <v>4</v>
      </c>
      <c r="D171" s="4" t="s">
        <v>88</v>
      </c>
      <c r="E171" s="4" t="s">
        <v>64</v>
      </c>
      <c r="F171" s="4" t="s">
        <v>990</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8" s="6" customFormat="1" ht="50" customHeight="1">
      <c r="A172" s="6" t="s">
        <v>96</v>
      </c>
      <c r="B172" s="13"/>
      <c r="C172" s="6" t="s">
        <v>4</v>
      </c>
      <c r="D172" s="6" t="s">
        <v>88</v>
      </c>
      <c r="E172" s="6" t="s">
        <v>65</v>
      </c>
      <c r="F172" s="6" t="s">
        <v>1547</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8" s="4" customFormat="1" ht="50" customHeight="1">
      <c r="A173" s="4" t="s">
        <v>93</v>
      </c>
      <c r="B173" s="13"/>
      <c r="C173" s="4" t="s">
        <v>4</v>
      </c>
      <c r="D173" s="4" t="s">
        <v>88</v>
      </c>
      <c r="E173" s="4" t="s">
        <v>66</v>
      </c>
      <c r="F173" s="4" t="s">
        <v>1547</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8" s="6" customFormat="1" ht="50" customHeight="1">
      <c r="A174" s="6" t="s">
        <v>672</v>
      </c>
      <c r="B174" s="13"/>
      <c r="C174" s="6" t="s">
        <v>4</v>
      </c>
      <c r="D174" s="6" t="s">
        <v>95</v>
      </c>
      <c r="E174" s="6" t="s">
        <v>375</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8" s="4" customFormat="1" ht="50" customHeight="1">
      <c r="A175" s="4" t="s">
        <v>169</v>
      </c>
      <c r="B175" s="13"/>
      <c r="C175" s="4" t="s">
        <v>4</v>
      </c>
      <c r="D175" s="4" t="s">
        <v>88</v>
      </c>
      <c r="E175" s="4" t="s">
        <v>67</v>
      </c>
      <c r="F175" s="4" t="s">
        <v>1547</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8" s="6" customFormat="1" ht="50" customHeight="1">
      <c r="A176" s="6" t="s">
        <v>673</v>
      </c>
      <c r="B176" s="13"/>
      <c r="C176" s="6" t="s">
        <v>4</v>
      </c>
      <c r="D176" s="6" t="s">
        <v>88</v>
      </c>
      <c r="E176" s="6" t="s">
        <v>376</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674</v>
      </c>
      <c r="B178" s="13"/>
      <c r="C178" s="6" t="s">
        <v>4</v>
      </c>
      <c r="D178" s="6" t="s">
        <v>26</v>
      </c>
      <c r="E178" s="6" t="s">
        <v>377</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675</v>
      </c>
      <c r="B179" s="13"/>
      <c r="C179" s="4" t="s">
        <v>4</v>
      </c>
      <c r="D179" s="4" t="s">
        <v>26</v>
      </c>
      <c r="E179" s="4" t="s">
        <v>2082</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676</v>
      </c>
      <c r="B180" s="13"/>
      <c r="C180" s="6" t="s">
        <v>4</v>
      </c>
      <c r="D180" s="6" t="s">
        <v>1778</v>
      </c>
      <c r="E180" s="6" t="s">
        <v>1593</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677</v>
      </c>
      <c r="B181" s="13"/>
      <c r="C181" s="4" t="s">
        <v>4</v>
      </c>
      <c r="D181" s="4" t="s">
        <v>211</v>
      </c>
      <c r="E181" s="4" t="s">
        <v>378</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678</v>
      </c>
      <c r="B182" s="13"/>
      <c r="C182" s="6" t="s">
        <v>4</v>
      </c>
      <c r="D182" s="6" t="s">
        <v>211</v>
      </c>
      <c r="E182" s="6" t="s">
        <v>378</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679</v>
      </c>
      <c r="B183" s="13"/>
      <c r="C183" s="4" t="s">
        <v>4</v>
      </c>
      <c r="D183" s="4" t="s">
        <v>211</v>
      </c>
      <c r="E183" s="4" t="s">
        <v>378</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680</v>
      </c>
      <c r="B184" s="13"/>
      <c r="C184" s="6" t="s">
        <v>4</v>
      </c>
      <c r="D184" s="6" t="s">
        <v>1889</v>
      </c>
      <c r="E184" s="6" t="s">
        <v>403</v>
      </c>
      <c r="F184" s="6" t="s">
        <v>2066</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681</v>
      </c>
      <c r="B185" s="13"/>
      <c r="C185" s="4" t="s">
        <v>4</v>
      </c>
      <c r="D185" s="4" t="s">
        <v>1889</v>
      </c>
      <c r="E185" s="4" t="s">
        <v>403</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682</v>
      </c>
      <c r="B186" s="13"/>
      <c r="C186" s="6" t="s">
        <v>4</v>
      </c>
      <c r="D186" s="6" t="s">
        <v>211</v>
      </c>
      <c r="E186" s="6" t="s">
        <v>403</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683</v>
      </c>
      <c r="B189" s="13"/>
      <c r="C189" s="4" t="s">
        <v>4</v>
      </c>
      <c r="D189" s="4" t="s">
        <v>211</v>
      </c>
      <c r="E189" s="4" t="s">
        <v>480</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8" s="4" customFormat="1" ht="50" customHeight="1">
      <c r="A193" s="4" t="s">
        <v>684</v>
      </c>
      <c r="B193" s="13"/>
      <c r="C193" s="4" t="s">
        <v>4</v>
      </c>
      <c r="D193" s="4" t="s">
        <v>460</v>
      </c>
      <c r="E193" s="4" t="s">
        <v>481</v>
      </c>
      <c r="F193" s="4" t="s">
        <v>2066</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8" s="6" customFormat="1" ht="50" customHeight="1">
      <c r="A194" s="6" t="s">
        <v>685</v>
      </c>
      <c r="B194" s="13"/>
      <c r="C194" s="6" t="s">
        <v>4</v>
      </c>
      <c r="D194" s="6" t="s">
        <v>460</v>
      </c>
      <c r="E194" s="6" t="s">
        <v>1594</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8" s="4" customFormat="1" ht="50" customHeight="1">
      <c r="A195" s="4" t="s">
        <v>133</v>
      </c>
      <c r="B195" s="13"/>
      <c r="C195" s="4" t="s">
        <v>4</v>
      </c>
      <c r="D195" s="4" t="s">
        <v>26</v>
      </c>
      <c r="E195" s="4" t="s">
        <v>482</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8" s="6" customFormat="1" ht="50" customHeight="1">
      <c r="A196" s="6" t="s">
        <v>686</v>
      </c>
      <c r="B196" s="13"/>
      <c r="C196" s="6" t="s">
        <v>4</v>
      </c>
      <c r="D196" s="6" t="s">
        <v>26</v>
      </c>
      <c r="E196" s="6" t="s">
        <v>482</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8" s="4" customFormat="1" ht="50" customHeight="1">
      <c r="A197" s="4" t="s">
        <v>135</v>
      </c>
      <c r="B197" s="13"/>
      <c r="C197" s="4" t="s">
        <v>4</v>
      </c>
      <c r="D197" s="4" t="s">
        <v>26</v>
      </c>
      <c r="E197" s="4" t="s">
        <v>379</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8" s="6" customFormat="1" ht="50" customHeight="1">
      <c r="A198" s="6" t="s">
        <v>687</v>
      </c>
      <c r="B198" s="13"/>
      <c r="C198" s="6" t="s">
        <v>4</v>
      </c>
      <c r="D198" s="6" t="s">
        <v>1894</v>
      </c>
      <c r="E198" s="6" t="s">
        <v>1595</v>
      </c>
      <c r="F198" s="6" t="s">
        <v>2090</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8" s="4" customFormat="1" ht="50" customHeight="1">
      <c r="A199" s="4" t="s">
        <v>688</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8"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8" s="4" customFormat="1" ht="50" customHeight="1">
      <c r="A201" s="4" t="s">
        <v>689</v>
      </c>
      <c r="B201" s="13"/>
      <c r="C201" s="4" t="s">
        <v>4</v>
      </c>
      <c r="D201" s="4" t="s">
        <v>1894</v>
      </c>
      <c r="E201" s="4" t="s">
        <v>2052</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row>
    <row r="202" spans="1:28" s="6" customFormat="1" ht="50" customHeight="1">
      <c r="A202" s="6" t="s">
        <v>690</v>
      </c>
      <c r="B202" s="13"/>
      <c r="C202" s="6" t="s">
        <v>4</v>
      </c>
      <c r="D202" s="6" t="s">
        <v>1894</v>
      </c>
      <c r="E202" s="6" t="s">
        <v>483</v>
      </c>
      <c r="F202" s="6" t="s">
        <v>459</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8" s="4" customFormat="1" ht="50" customHeight="1">
      <c r="A203" s="4" t="s">
        <v>691</v>
      </c>
      <c r="B203" s="13"/>
      <c r="C203" s="4" t="s">
        <v>4</v>
      </c>
      <c r="D203" s="4" t="s">
        <v>26</v>
      </c>
      <c r="E203" s="4" t="s">
        <v>391</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8" s="6" customFormat="1" ht="50" customHeight="1">
      <c r="A204" s="6" t="s">
        <v>692</v>
      </c>
      <c r="B204" s="13"/>
      <c r="C204" s="6" t="s">
        <v>4</v>
      </c>
      <c r="D204" s="6" t="s">
        <v>1516</v>
      </c>
      <c r="E204" s="6" t="s">
        <v>484</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8"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8" s="6" customFormat="1" ht="50" customHeight="1">
      <c r="A206" s="6" t="s">
        <v>693</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8"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8" s="6" customFormat="1" ht="50" customHeight="1">
      <c r="A208" s="6" t="s">
        <v>694</v>
      </c>
      <c r="B208" s="13"/>
      <c r="C208" s="6" t="s">
        <v>4</v>
      </c>
      <c r="D208" s="6" t="s">
        <v>211</v>
      </c>
      <c r="E208" s="6" t="s">
        <v>349</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8" s="4" customFormat="1" ht="50" customHeight="1">
      <c r="A209" s="4" t="s">
        <v>695</v>
      </c>
      <c r="B209" s="13"/>
      <c r="C209" s="4" t="s">
        <v>4</v>
      </c>
      <c r="D209" s="4" t="s">
        <v>211</v>
      </c>
      <c r="E209" s="4" t="s">
        <v>349</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8" s="6" customFormat="1" ht="50" customHeight="1">
      <c r="A210" s="6" t="s">
        <v>696</v>
      </c>
      <c r="B210" s="13"/>
      <c r="C210" s="6" t="s">
        <v>4</v>
      </c>
      <c r="D210" s="6" t="s">
        <v>211</v>
      </c>
      <c r="E210" s="6" t="s">
        <v>485</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8" s="4" customFormat="1" ht="50" customHeight="1">
      <c r="A211" s="4" t="s">
        <v>697</v>
      </c>
      <c r="B211" s="13"/>
      <c r="C211" s="4" t="s">
        <v>4</v>
      </c>
      <c r="D211" s="4" t="s">
        <v>88</v>
      </c>
      <c r="E211" s="4" t="s">
        <v>486</v>
      </c>
      <c r="F211" s="4" t="s">
        <v>1547</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8"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8"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8" s="6" customFormat="1" ht="50" customHeight="1">
      <c r="A214" s="6" t="s">
        <v>698</v>
      </c>
      <c r="B214" s="13"/>
      <c r="C214" s="6" t="s">
        <v>4</v>
      </c>
      <c r="D214" s="6" t="s">
        <v>26</v>
      </c>
      <c r="E214" s="6" t="s">
        <v>380</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8" s="4" customFormat="1" ht="50" customHeight="1">
      <c r="A215" s="4" t="s">
        <v>699</v>
      </c>
      <c r="B215" s="13"/>
      <c r="C215" s="4" t="s">
        <v>4</v>
      </c>
      <c r="D215" s="4" t="s">
        <v>26</v>
      </c>
      <c r="E215" s="4" t="s">
        <v>1596</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row>
    <row r="216" spans="1:28" s="6" customFormat="1" ht="50" customHeight="1">
      <c r="A216" s="6" t="s">
        <v>700</v>
      </c>
      <c r="B216" s="13"/>
      <c r="C216" s="6" t="s">
        <v>4</v>
      </c>
      <c r="D216" s="6" t="s">
        <v>26</v>
      </c>
      <c r="E216" s="6" t="s">
        <v>1596</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row>
    <row r="217" spans="1:28" s="4" customFormat="1" ht="50" customHeight="1">
      <c r="A217" s="4" t="s">
        <v>701</v>
      </c>
      <c r="B217" s="13"/>
      <c r="C217" s="4" t="s">
        <v>4</v>
      </c>
      <c r="D217" s="4" t="s">
        <v>2607</v>
      </c>
      <c r="E217" s="4" t="s">
        <v>1597</v>
      </c>
      <c r="F217" s="4" t="s">
        <v>3042</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row>
    <row r="218" spans="1:28" s="6" customFormat="1" ht="50" customHeight="1">
      <c r="A218" s="6" t="s">
        <v>702</v>
      </c>
      <c r="B218" s="13"/>
      <c r="C218" s="6" t="s">
        <v>4</v>
      </c>
      <c r="D218" s="6" t="s">
        <v>2605</v>
      </c>
      <c r="E218" s="6" t="s">
        <v>1597</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row>
    <row r="219" spans="1:28"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8"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8" s="4" customFormat="1" ht="50" customHeight="1">
      <c r="A221" s="4" t="s">
        <v>703</v>
      </c>
      <c r="B221" s="13"/>
      <c r="C221" s="4" t="s">
        <v>4</v>
      </c>
      <c r="D221" s="4" t="s">
        <v>26</v>
      </c>
      <c r="E221" s="4" t="s">
        <v>1598</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8" s="6" customFormat="1" ht="50" customHeight="1">
      <c r="A222" s="6" t="s">
        <v>704</v>
      </c>
      <c r="B222" s="13"/>
      <c r="C222" s="6" t="s">
        <v>4</v>
      </c>
      <c r="D222" s="6" t="s">
        <v>88</v>
      </c>
      <c r="E222" s="6" t="s">
        <v>381</v>
      </c>
      <c r="F222" s="6" t="s">
        <v>1547</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8" s="4" customFormat="1" ht="50" customHeight="1">
      <c r="A223" s="4" t="s">
        <v>705</v>
      </c>
      <c r="B223" s="13"/>
      <c r="C223" s="4" t="s">
        <v>4</v>
      </c>
      <c r="D223" s="4" t="s">
        <v>211</v>
      </c>
      <c r="E223" s="4" t="s">
        <v>382</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8" s="6" customFormat="1" ht="50" customHeight="1">
      <c r="A224" s="6" t="s">
        <v>706</v>
      </c>
      <c r="B224" s="13"/>
      <c r="C224" s="6" t="s">
        <v>4</v>
      </c>
      <c r="D224" s="6" t="s">
        <v>211</v>
      </c>
      <c r="E224" s="6" t="s">
        <v>382</v>
      </c>
      <c r="F224" s="6" t="s">
        <v>243</v>
      </c>
      <c r="G224" s="6" t="s">
        <v>69</v>
      </c>
      <c r="H224" s="6">
        <f>STOCK[[#This Row],[Precio Final]]</f>
        <v>12</v>
      </c>
      <c r="I224" s="6">
        <f>STOCK[[#This Row],[Precio Venta Ideal (x1.5)]]</f>
        <v>14.980833333333333</v>
      </c>
      <c r="J224" s="29">
        <v>2</v>
      </c>
      <c r="K224" s="29">
        <f>SUMIFS(VENTAS[Cantidad],VENTAS[Código del producto Vendido],STOCK[[#This Row],[Code]])</f>
        <v>1</v>
      </c>
      <c r="L224" s="29">
        <f>STOCK[[#This Row],[Entradas]]-STOCK[[#This Row],[Salidas]]</f>
        <v>1</v>
      </c>
      <c r="M224" s="6">
        <f>STOCK[[#This Row],[Precio Final]]*10%</f>
        <v>1.2000000000000002</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9.987222222222222</v>
      </c>
      <c r="U224" s="6">
        <f>STOCK[[#This Row],[Costo total]]*1.5</f>
        <v>14.980833333333333</v>
      </c>
      <c r="V224" s="6">
        <v>12</v>
      </c>
      <c r="W224" s="6">
        <f>STOCK[[#This Row],[Precio Final]]-STOCK[[#This Row],[Costo total]]</f>
        <v>2.012777777777778</v>
      </c>
      <c r="X224" s="6">
        <f>STOCK[[#This Row],[Ganancia Unitaria]]*STOCK[[#This Row],[Salidas]]</f>
        <v>2.012777777777778</v>
      </c>
      <c r="AA224" s="6">
        <f>STOCK[[#This Row],[Costo total]]*STOCK[[#This Row],[Entradas]]</f>
        <v>19.974444444444444</v>
      </c>
      <c r="AB224" s="6">
        <f>STOCK[[#This Row],[Stock Actual]]*STOCK[[#This Row],[Costo total]]</f>
        <v>9.987222222222222</v>
      </c>
    </row>
    <row r="225" spans="1:28" s="4" customFormat="1" ht="50" customHeight="1">
      <c r="A225" s="4" t="s">
        <v>707</v>
      </c>
      <c r="B225" s="13"/>
      <c r="C225" s="4" t="s">
        <v>4</v>
      </c>
      <c r="D225" s="4" t="s">
        <v>88</v>
      </c>
      <c r="E225" s="4" t="s">
        <v>306</v>
      </c>
      <c r="F225" s="4" t="s">
        <v>1547</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708</v>
      </c>
      <c r="B226" s="13"/>
      <c r="C226" s="6" t="s">
        <v>4</v>
      </c>
      <c r="D226" s="6" t="s">
        <v>2143</v>
      </c>
      <c r="E226" s="6" t="s">
        <v>1599</v>
      </c>
      <c r="F226" s="6" t="s">
        <v>2098</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348</v>
      </c>
      <c r="F227" s="4" t="s">
        <v>1547</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709</v>
      </c>
      <c r="B228" s="13"/>
      <c r="C228" s="6" t="s">
        <v>4</v>
      </c>
      <c r="D228" s="6" t="s">
        <v>1889</v>
      </c>
      <c r="E228" s="6" t="s">
        <v>2135</v>
      </c>
      <c r="F228" s="6" t="s">
        <v>2086</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710</v>
      </c>
      <c r="B230" s="13"/>
      <c r="C230" s="6" t="s">
        <v>4</v>
      </c>
      <c r="D230" s="6" t="s">
        <v>1889</v>
      </c>
      <c r="E230" s="6" t="s">
        <v>3041</v>
      </c>
      <c r="F230" s="6" t="s">
        <v>238</v>
      </c>
      <c r="G230" s="6" t="s">
        <v>69</v>
      </c>
      <c r="H230" s="6">
        <f>STOCK[[#This Row],[Precio Final]]</f>
        <v>15</v>
      </c>
      <c r="I230" s="6">
        <f>STOCK[[#This Row],[Precio Venta Ideal (x1.5)]]</f>
        <v>15.430833333333334</v>
      </c>
      <c r="J230" s="29">
        <v>2</v>
      </c>
      <c r="K230" s="29">
        <f>SUMIFS(VENTAS[Cantidad],VENTAS[Código del producto Vendido],STOCK[[#This Row],[Code]])</f>
        <v>1</v>
      </c>
      <c r="L230" s="29">
        <f>STOCK[[#This Row],[Entradas]]-STOCK[[#This Row],[Salidas]]</f>
        <v>1</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4.7127777777777773</v>
      </c>
      <c r="AA230" s="6">
        <f>STOCK[[#This Row],[Costo total]]*STOCK[[#This Row],[Entradas]]</f>
        <v>20.574444444444445</v>
      </c>
      <c r="AB230" s="6">
        <f>STOCK[[#This Row],[Stock Actual]]*STOCK[[#This Row],[Costo total]]</f>
        <v>10.287222222222223</v>
      </c>
    </row>
    <row r="231" spans="1:28" s="4" customFormat="1" ht="50" customHeight="1">
      <c r="A231" s="4" t="s">
        <v>137</v>
      </c>
      <c r="B231" s="13"/>
      <c r="C231" s="4" t="s">
        <v>4</v>
      </c>
      <c r="D231" s="4" t="s">
        <v>1778</v>
      </c>
      <c r="E231" s="4" t="s">
        <v>1593</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711</v>
      </c>
      <c r="B232" s="13"/>
      <c r="C232" s="6" t="s">
        <v>4</v>
      </c>
      <c r="D232" s="6" t="s">
        <v>26</v>
      </c>
      <c r="E232" s="6" t="s">
        <v>1593</v>
      </c>
      <c r="F232" s="6" t="s">
        <v>2066</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712</v>
      </c>
      <c r="B234" s="13"/>
      <c r="C234" s="6" t="s">
        <v>4</v>
      </c>
      <c r="D234" s="6" t="s">
        <v>211</v>
      </c>
      <c r="E234" s="6" t="s">
        <v>503</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713</v>
      </c>
      <c r="B235" s="13"/>
      <c r="C235" s="4" t="s">
        <v>4</v>
      </c>
      <c r="D235" s="4" t="s">
        <v>1779</v>
      </c>
      <c r="E235" s="4" t="s">
        <v>383</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714</v>
      </c>
      <c r="B237" s="13"/>
      <c r="C237" s="4" t="s">
        <v>4</v>
      </c>
      <c r="D237" s="4" t="s">
        <v>2208</v>
      </c>
      <c r="E237" s="4" t="s">
        <v>1600</v>
      </c>
      <c r="F237" s="4" t="s">
        <v>2066</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715</v>
      </c>
      <c r="B238" s="13"/>
      <c r="C238" s="6" t="s">
        <v>4</v>
      </c>
      <c r="E238" s="6" t="s">
        <v>384</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716</v>
      </c>
      <c r="B239" s="13"/>
      <c r="C239" s="4" t="s">
        <v>4</v>
      </c>
      <c r="D239" s="4" t="s">
        <v>101</v>
      </c>
      <c r="E239" s="4" t="s">
        <v>502</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717</v>
      </c>
      <c r="B240" s="13"/>
      <c r="C240" s="6" t="s">
        <v>4</v>
      </c>
      <c r="D240" s="6" t="s">
        <v>88</v>
      </c>
      <c r="E240" s="6" t="s">
        <v>458</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718</v>
      </c>
      <c r="B241" s="13"/>
      <c r="C241" s="4" t="s">
        <v>4</v>
      </c>
      <c r="D241" s="4" t="s">
        <v>101</v>
      </c>
      <c r="E241" s="4" t="s">
        <v>385</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719</v>
      </c>
      <c r="B242" s="13"/>
      <c r="C242" s="6" t="s">
        <v>4</v>
      </c>
      <c r="D242" s="6" t="s">
        <v>1929</v>
      </c>
      <c r="E242" s="6" t="s">
        <v>1601</v>
      </c>
      <c r="F242" s="6" t="s">
        <v>1514</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row>
    <row r="243" spans="1:29" s="4" customFormat="1" ht="50" customHeight="1">
      <c r="A243" s="4" t="s">
        <v>720</v>
      </c>
      <c r="B243" s="13"/>
      <c r="C243" s="4" t="s">
        <v>4</v>
      </c>
      <c r="D243" s="4" t="s">
        <v>1929</v>
      </c>
      <c r="E243" s="4" t="s">
        <v>1602</v>
      </c>
      <c r="F243" s="4" t="s">
        <v>2064</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721</v>
      </c>
      <c r="B244" s="13"/>
      <c r="C244" s="6" t="s">
        <v>4</v>
      </c>
      <c r="D244" s="6" t="s">
        <v>1929</v>
      </c>
      <c r="E244" s="6" t="s">
        <v>386</v>
      </c>
      <c r="F244" s="6" t="s">
        <v>1514</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row>
    <row r="245" spans="1:29" s="4" customFormat="1" ht="50" customHeight="1">
      <c r="A245" s="4" t="s">
        <v>722</v>
      </c>
      <c r="B245" s="13"/>
      <c r="C245" s="4" t="s">
        <v>4</v>
      </c>
      <c r="D245" s="4" t="s">
        <v>1894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723</v>
      </c>
      <c r="B246" s="13"/>
      <c r="C246" s="6" t="s">
        <v>4</v>
      </c>
      <c r="D246" s="6" t="s">
        <v>26</v>
      </c>
      <c r="E246" s="6" t="s">
        <v>2089</v>
      </c>
      <c r="F246" s="6" t="s">
        <v>2090</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724</v>
      </c>
      <c r="B247" s="13"/>
      <c r="C247" s="4" t="s">
        <v>4</v>
      </c>
      <c r="D247" s="4" t="s">
        <v>88</v>
      </c>
      <c r="E247" s="4" t="s">
        <v>487</v>
      </c>
      <c r="F247" s="4" t="s">
        <v>2099</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1516</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725</v>
      </c>
      <c r="B250" s="13"/>
      <c r="C250" s="6" t="s">
        <v>4</v>
      </c>
      <c r="D250" s="6" t="s">
        <v>1894</v>
      </c>
      <c r="E250" s="6" t="s">
        <v>488</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726</v>
      </c>
      <c r="B252" s="13"/>
      <c r="C252" s="6" t="s">
        <v>4</v>
      </c>
      <c r="D252" s="6" t="s">
        <v>1516</v>
      </c>
      <c r="E252" s="6" t="s">
        <v>387</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1516</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727</v>
      </c>
      <c r="B255" s="13"/>
      <c r="C255" s="4" t="s">
        <v>4</v>
      </c>
      <c r="D255" s="6" t="s">
        <v>101</v>
      </c>
      <c r="E255" s="4" t="s">
        <v>2983</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728</v>
      </c>
      <c r="B256" s="13"/>
      <c r="C256" s="6" t="s">
        <v>4</v>
      </c>
      <c r="D256" s="6" t="s">
        <v>26</v>
      </c>
      <c r="E256" s="6" t="s">
        <v>1603</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8" s="4" customFormat="1" ht="50" customHeight="1">
      <c r="A257" s="4" t="s">
        <v>729</v>
      </c>
      <c r="B257" s="13"/>
      <c r="C257" s="4" t="s">
        <v>4</v>
      </c>
      <c r="D257" s="4" t="s">
        <v>1516</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8" s="6" customFormat="1" ht="50" customHeight="1">
      <c r="A258" s="6" t="s">
        <v>730</v>
      </c>
      <c r="B258" s="13"/>
      <c r="C258" s="6" t="s">
        <v>4</v>
      </c>
      <c r="D258" s="6" t="s">
        <v>26</v>
      </c>
      <c r="E258" s="6" t="s">
        <v>489</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8"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8"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8"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8"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8"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8"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8" s="4" customFormat="1" ht="50" customHeight="1">
      <c r="A265" s="4" t="s">
        <v>222</v>
      </c>
      <c r="B265" s="13"/>
      <c r="C265" s="4" t="s">
        <v>4</v>
      </c>
      <c r="D265" s="4" t="s">
        <v>1894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8" s="6" customFormat="1" ht="50" customHeight="1">
      <c r="A266" s="6" t="s">
        <v>171</v>
      </c>
      <c r="B266" s="13"/>
      <c r="C266" s="6" t="s">
        <v>4</v>
      </c>
      <c r="D266" s="6" t="s">
        <v>1894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8" s="4" customFormat="1" ht="50" customHeight="1">
      <c r="A267" s="4" t="s">
        <v>172</v>
      </c>
      <c r="B267" s="13"/>
      <c r="C267" s="4" t="s">
        <v>4</v>
      </c>
      <c r="D267" s="4" t="s">
        <v>1894</v>
      </c>
      <c r="E267" s="4" t="s">
        <v>388</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8" s="6" customFormat="1" ht="50" customHeight="1">
      <c r="A268" s="6" t="s">
        <v>173</v>
      </c>
      <c r="B268" s="13"/>
      <c r="C268" s="6" t="s">
        <v>4</v>
      </c>
      <c r="D268" s="6" t="s">
        <v>1894</v>
      </c>
      <c r="E268" s="6" t="s">
        <v>347</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8" s="4" customFormat="1" ht="50" customHeight="1">
      <c r="A269" s="4" t="s">
        <v>731</v>
      </c>
      <c r="B269" s="13"/>
      <c r="C269" s="4" t="s">
        <v>4</v>
      </c>
      <c r="D269" s="4" t="s">
        <v>1894</v>
      </c>
      <c r="E269" s="4" t="s">
        <v>2664</v>
      </c>
      <c r="F269" s="4" t="s">
        <v>2101</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8" s="6" customFormat="1" ht="50" customHeight="1">
      <c r="A270" s="6" t="s">
        <v>732</v>
      </c>
      <c r="B270" s="13"/>
      <c r="C270" s="6" t="s">
        <v>4</v>
      </c>
      <c r="D270" s="6" t="s">
        <v>1894</v>
      </c>
      <c r="E270" s="6" t="s">
        <v>2664</v>
      </c>
      <c r="F270" s="6" t="s">
        <v>241</v>
      </c>
      <c r="G270" s="6" t="s">
        <v>69</v>
      </c>
      <c r="H270" s="6">
        <f>STOCK[[#This Row],[Precio Final]]</f>
        <v>9</v>
      </c>
      <c r="I270" s="6">
        <f>STOCK[[#This Row],[Precio Venta Ideal (x1.5)]]</f>
        <v>9.14</v>
      </c>
      <c r="J270" s="29">
        <v>4</v>
      </c>
      <c r="K270" s="29">
        <f>SUMIFS(VENTAS[Cantidad],VENTAS[Código del producto Vendido],STOCK[[#This Row],[Code]])</f>
        <v>3</v>
      </c>
      <c r="L270" s="29">
        <f>STOCK[[#This Row],[Entradas]]-STOCK[[#This Row],[Salidas]]</f>
        <v>1</v>
      </c>
      <c r="M270" s="6">
        <f>STOCK[[#This Row],[Precio Final]]*10%</f>
        <v>0.9</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6.0933333333333337</v>
      </c>
      <c r="U270" s="6">
        <f>STOCK[[#This Row],[Costo total]]*1.5</f>
        <v>9.14</v>
      </c>
      <c r="V270" s="6">
        <v>9</v>
      </c>
      <c r="W270" s="6">
        <f>STOCK[[#This Row],[Precio Final]]-STOCK[[#This Row],[Costo total]]</f>
        <v>2.9066666666666663</v>
      </c>
      <c r="X270" s="6">
        <f>STOCK[[#This Row],[Ganancia Unitaria]]*STOCK[[#This Row],[Salidas]]</f>
        <v>8.7199999999999989</v>
      </c>
      <c r="AA270" s="6">
        <f>STOCK[[#This Row],[Costo total]]*STOCK[[#This Row],[Entradas]]</f>
        <v>24.373333333333335</v>
      </c>
      <c r="AB270" s="6">
        <f>STOCK[[#This Row],[Stock Actual]]*STOCK[[#This Row],[Costo total]]</f>
        <v>6.0933333333333337</v>
      </c>
    </row>
    <row r="271" spans="1:28" s="4" customFormat="1" ht="50" customHeight="1">
      <c r="A271" s="4" t="s">
        <v>733</v>
      </c>
      <c r="B271" s="13"/>
      <c r="C271" s="4" t="s">
        <v>4</v>
      </c>
      <c r="D271" s="4" t="s">
        <v>1894</v>
      </c>
      <c r="E271" s="4" t="s">
        <v>346</v>
      </c>
      <c r="F271" s="4" t="s">
        <v>238</v>
      </c>
      <c r="G271" s="4" t="s">
        <v>69</v>
      </c>
      <c r="H271" s="4">
        <f>STOCK[[#This Row],[Precio Final]]</f>
        <v>10</v>
      </c>
      <c r="I271" s="4">
        <f>STOCK[[#This Row],[Precio Venta Ideal (x1.5)]]</f>
        <v>10.102500000000001</v>
      </c>
      <c r="J271" s="5">
        <v>3</v>
      </c>
      <c r="K271" s="5">
        <f>SUMIFS(VENTAS[Cantidad],VENTAS[Código del producto Vendido],STOCK[[#This Row],[Code]])</f>
        <v>2</v>
      </c>
      <c r="L271" s="5">
        <f>STOCK[[#This Row],[Entradas]]-STOCK[[#This Row],[Salidas]]</f>
        <v>1</v>
      </c>
      <c r="M271" s="4">
        <f>STOCK[[#This Row],[Precio Final]]*10%</f>
        <v>1</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6.7350000000000003</v>
      </c>
      <c r="U271" s="4">
        <f>STOCK[[#This Row],[Costo total]]*1.5</f>
        <v>10.102500000000001</v>
      </c>
      <c r="V271" s="4">
        <v>10</v>
      </c>
      <c r="W271" s="4">
        <f>STOCK[[#This Row],[Precio Final]]-STOCK[[#This Row],[Costo total]]</f>
        <v>3.2649999999999997</v>
      </c>
      <c r="X271" s="4">
        <f>STOCK[[#This Row],[Ganancia Unitaria]]*STOCK[[#This Row],[Salidas]]</f>
        <v>6.5299999999999994</v>
      </c>
      <c r="AA271" s="4">
        <f>STOCK[[#This Row],[Costo total]]*STOCK[[#This Row],[Entradas]]</f>
        <v>20.205000000000002</v>
      </c>
      <c r="AB271" s="4">
        <f>STOCK[[#This Row],[Stock Actual]]*STOCK[[#This Row],[Costo total]]</f>
        <v>6.7350000000000003</v>
      </c>
    </row>
    <row r="272" spans="1:28" s="6" customFormat="1" ht="50" customHeight="1">
      <c r="A272" s="6" t="s">
        <v>175</v>
      </c>
      <c r="B272" s="13"/>
      <c r="C272" s="6" t="s">
        <v>4</v>
      </c>
      <c r="D272" s="6" t="s">
        <v>1894</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4" t="s">
        <v>1894</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734</v>
      </c>
      <c r="B274" s="13"/>
      <c r="C274" s="6" t="s">
        <v>4</v>
      </c>
      <c r="D274" s="6" t="s">
        <v>1894</v>
      </c>
      <c r="E274" s="6" t="s">
        <v>2665</v>
      </c>
      <c r="F274" s="6" t="s">
        <v>238</v>
      </c>
      <c r="G274" s="6" t="s">
        <v>69</v>
      </c>
      <c r="H274" s="6">
        <f>STOCK[[#This Row],[Precio Final]]</f>
        <v>9</v>
      </c>
      <c r="I274" s="6">
        <f>STOCK[[#This Row],[Precio Venta Ideal (x1.5)]]</f>
        <v>8.9525000000000006</v>
      </c>
      <c r="J274" s="29">
        <v>3</v>
      </c>
      <c r="K274" s="29">
        <f>SUMIFS(VENTAS[Cantidad],VENTAS[Código del producto Vendido],STOCK[[#This Row],[Code]])</f>
        <v>0</v>
      </c>
      <c r="L274" s="29">
        <f>STOCK[[#This Row],[Entradas]]-STOCK[[#This Row],[Salidas]]</f>
        <v>3</v>
      </c>
      <c r="M274" s="6">
        <f>STOCK[[#This Row],[Precio Final]]*10%</f>
        <v>0.9</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5.9683333333333337</v>
      </c>
      <c r="U274" s="6">
        <f>STOCK[[#This Row],[Costo total]]*1.5</f>
        <v>8.9525000000000006</v>
      </c>
      <c r="V274" s="6">
        <v>9</v>
      </c>
      <c r="W274" s="6">
        <f>STOCK[[#This Row],[Precio Final]]-STOCK[[#This Row],[Costo total]]</f>
        <v>3.0316666666666663</v>
      </c>
      <c r="X274" s="6">
        <f>STOCK[[#This Row],[Ganancia Unitaria]]*STOCK[[#This Row],[Salidas]]</f>
        <v>0</v>
      </c>
      <c r="AA274" s="6">
        <f>STOCK[[#This Row],[Costo total]]*STOCK[[#This Row],[Entradas]]</f>
        <v>17.905000000000001</v>
      </c>
      <c r="AB274" s="6">
        <f>STOCK[[#This Row],[Stock Actual]]*STOCK[[#This Row],[Costo total]]</f>
        <v>17.905000000000001</v>
      </c>
    </row>
    <row r="275" spans="1:29" s="4" customFormat="1" ht="50" customHeight="1">
      <c r="A275" s="4" t="s">
        <v>735</v>
      </c>
      <c r="B275" s="13"/>
      <c r="C275" s="4" t="s">
        <v>4</v>
      </c>
      <c r="D275" s="4" t="s">
        <v>1894</v>
      </c>
      <c r="E275" s="4" t="s">
        <v>2665</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736</v>
      </c>
      <c r="B276" s="13"/>
      <c r="C276" s="6" t="s">
        <v>4</v>
      </c>
      <c r="D276" s="6" t="s">
        <v>1894</v>
      </c>
      <c r="E276" s="6" t="s">
        <v>2665</v>
      </c>
      <c r="F276" s="6" t="s">
        <v>243</v>
      </c>
      <c r="G276" s="6" t="s">
        <v>69</v>
      </c>
      <c r="H276" s="6">
        <f>STOCK[[#This Row],[Precio Final]]</f>
        <v>9</v>
      </c>
      <c r="I276" s="6">
        <f>STOCK[[#This Row],[Precio Venta Ideal (x1.5)]]</f>
        <v>8.9525000000000006</v>
      </c>
      <c r="J276" s="29">
        <v>3</v>
      </c>
      <c r="K276" s="29">
        <f>SUMIFS(VENTAS[Cantidad],VENTAS[Código del producto Vendido],STOCK[[#This Row],[Code]])</f>
        <v>2</v>
      </c>
      <c r="L276" s="29">
        <f>STOCK[[#This Row],[Entradas]]-STOCK[[#This Row],[Salidas]]</f>
        <v>1</v>
      </c>
      <c r="M276" s="6">
        <f>STOCK[[#This Row],[Precio Final]]*10%</f>
        <v>0.9</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5.9683333333333337</v>
      </c>
      <c r="U276" s="6">
        <f>STOCK[[#This Row],[Costo total]]*1.5</f>
        <v>8.9525000000000006</v>
      </c>
      <c r="V276" s="6">
        <v>9</v>
      </c>
      <c r="W276" s="6">
        <f>STOCK[[#This Row],[Precio Final]]-STOCK[[#This Row],[Costo total]]</f>
        <v>3.0316666666666663</v>
      </c>
      <c r="X276" s="6">
        <f>STOCK[[#This Row],[Ganancia Unitaria]]*STOCK[[#This Row],[Salidas]]</f>
        <v>6.0633333333333326</v>
      </c>
      <c r="AA276" s="6">
        <f>STOCK[[#This Row],[Costo total]]*STOCK[[#This Row],[Entradas]]</f>
        <v>17.905000000000001</v>
      </c>
      <c r="AB276" s="6">
        <f>STOCK[[#This Row],[Stock Actual]]*STOCK[[#This Row],[Costo total]]</f>
        <v>5.9683333333333337</v>
      </c>
    </row>
    <row r="277" spans="1:29" s="4" customFormat="1" ht="50" customHeight="1">
      <c r="A277" s="4" t="s">
        <v>737</v>
      </c>
      <c r="B277" s="13"/>
      <c r="C277" s="4" t="s">
        <v>4</v>
      </c>
      <c r="D277" s="4" t="s">
        <v>1894</v>
      </c>
      <c r="E277" s="4" t="s">
        <v>1604</v>
      </c>
      <c r="F277" s="4" t="s">
        <v>238</v>
      </c>
      <c r="G277" s="4" t="s">
        <v>69</v>
      </c>
      <c r="H277" s="4">
        <f>STOCK[[#This Row],[Precio Final]]</f>
        <v>9</v>
      </c>
      <c r="I277" s="4">
        <f>STOCK[[#This Row],[Precio Venta Ideal (x1.5)]]</f>
        <v>9.7025000000000006</v>
      </c>
      <c r="J277" s="5">
        <v>3</v>
      </c>
      <c r="K277" s="5">
        <f>SUMIFS(VENTAS[Cantidad],VENTAS[Código del producto Vendido],STOCK[[#This Row],[Code]])</f>
        <v>2</v>
      </c>
      <c r="L277" s="5">
        <f>STOCK[[#This Row],[Entradas]]-STOCK[[#This Row],[Salidas]]</f>
        <v>1</v>
      </c>
      <c r="M277" s="4">
        <f>STOCK[[#This Row],[Precio Final]]*10%</f>
        <v>0.9</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6.4683333333333337</v>
      </c>
      <c r="U277" s="4">
        <f>STOCK[[#This Row],[Costo total]]*1.5</f>
        <v>9.7025000000000006</v>
      </c>
      <c r="V277" s="4">
        <v>9</v>
      </c>
      <c r="W277" s="4">
        <f>STOCK[[#This Row],[Precio Final]]-STOCK[[#This Row],[Costo total]]</f>
        <v>2.5316666666666663</v>
      </c>
      <c r="X277" s="4">
        <f>STOCK[[#This Row],[Ganancia Unitaria]]*STOCK[[#This Row],[Salidas]]</f>
        <v>5.0633333333333326</v>
      </c>
      <c r="AA277" s="4">
        <f>STOCK[[#This Row],[Costo total]]*STOCK[[#This Row],[Entradas]]</f>
        <v>19.405000000000001</v>
      </c>
      <c r="AB277" s="4">
        <f>STOCK[[#This Row],[Stock Actual]]*STOCK[[#This Row],[Costo total]]</f>
        <v>6.4683333333333337</v>
      </c>
    </row>
    <row r="278" spans="1:29" s="6" customFormat="1" ht="50" customHeight="1">
      <c r="A278" s="6" t="s">
        <v>738</v>
      </c>
      <c r="B278" s="13"/>
      <c r="C278" s="6" t="s">
        <v>4</v>
      </c>
      <c r="D278" s="6" t="s">
        <v>1894</v>
      </c>
      <c r="E278" s="6" t="s">
        <v>1604</v>
      </c>
      <c r="F278" s="6" t="s">
        <v>241</v>
      </c>
      <c r="G278" s="6" t="s">
        <v>69</v>
      </c>
      <c r="H278" s="6">
        <f>STOCK[[#This Row],[Precio Final]]</f>
        <v>9</v>
      </c>
      <c r="I278" s="6">
        <f>STOCK[[#This Row],[Precio Venta Ideal (x1.5)]]</f>
        <v>9.7025000000000006</v>
      </c>
      <c r="J278" s="29">
        <v>3</v>
      </c>
      <c r="K278" s="29">
        <f>SUMIFS(VENTAS[Cantidad],VENTAS[Código del producto Vendido],STOCK[[#This Row],[Code]])</f>
        <v>2</v>
      </c>
      <c r="L278" s="29">
        <f>STOCK[[#This Row],[Entradas]]-STOCK[[#This Row],[Salidas]]</f>
        <v>1</v>
      </c>
      <c r="M278" s="6">
        <f>STOCK[[#This Row],[Precio Final]]*10%</f>
        <v>0.9</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6.4683333333333337</v>
      </c>
      <c r="U278" s="6">
        <f>STOCK[[#This Row],[Costo total]]*1.5</f>
        <v>9.7025000000000006</v>
      </c>
      <c r="V278" s="6">
        <v>9</v>
      </c>
      <c r="W278" s="6">
        <f>STOCK[[#This Row],[Precio Final]]-STOCK[[#This Row],[Costo total]]</f>
        <v>2.5316666666666663</v>
      </c>
      <c r="X278" s="6">
        <f>STOCK[[#This Row],[Ganancia Unitaria]]*STOCK[[#This Row],[Salidas]]</f>
        <v>5.0633333333333326</v>
      </c>
      <c r="AA278" s="6">
        <f>STOCK[[#This Row],[Costo total]]*STOCK[[#This Row],[Entradas]]</f>
        <v>19.405000000000001</v>
      </c>
      <c r="AB278" s="6">
        <f>STOCK[[#This Row],[Stock Actual]]*STOCK[[#This Row],[Costo total]]</f>
        <v>6.4683333333333337</v>
      </c>
    </row>
    <row r="279" spans="1:29" s="4" customFormat="1" ht="50" customHeight="1">
      <c r="A279" s="4" t="s">
        <v>739</v>
      </c>
      <c r="B279" s="13"/>
      <c r="C279" s="4" t="s">
        <v>4</v>
      </c>
      <c r="D279" s="4" t="s">
        <v>1894</v>
      </c>
      <c r="E279" s="4" t="s">
        <v>1604</v>
      </c>
      <c r="F279" s="4" t="s">
        <v>243</v>
      </c>
      <c r="G279" s="4" t="s">
        <v>69</v>
      </c>
      <c r="H279" s="4">
        <f>STOCK[[#This Row],[Precio Final]]</f>
        <v>9</v>
      </c>
      <c r="I279" s="4">
        <f>STOCK[[#This Row],[Precio Venta Ideal (x1.5)]]</f>
        <v>9.7025000000000006</v>
      </c>
      <c r="J279" s="5">
        <v>3</v>
      </c>
      <c r="K279" s="5">
        <f>SUMIFS(VENTAS[Cantidad],VENTAS[Código del producto Vendido],STOCK[[#This Row],[Code]])</f>
        <v>1</v>
      </c>
      <c r="L279" s="5">
        <f>STOCK[[#This Row],[Entradas]]-STOCK[[#This Row],[Salidas]]</f>
        <v>2</v>
      </c>
      <c r="M279" s="4">
        <f>STOCK[[#This Row],[Precio Final]]*10%</f>
        <v>0.9</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6.4683333333333337</v>
      </c>
      <c r="U279" s="4">
        <f>STOCK[[#This Row],[Costo total]]*1.5</f>
        <v>9.7025000000000006</v>
      </c>
      <c r="V279" s="4">
        <v>9</v>
      </c>
      <c r="W279" s="4">
        <f>STOCK[[#This Row],[Precio Final]]-STOCK[[#This Row],[Costo total]]</f>
        <v>2.5316666666666663</v>
      </c>
      <c r="X279" s="4">
        <f>STOCK[[#This Row],[Ganancia Unitaria]]*STOCK[[#This Row],[Salidas]]</f>
        <v>2.5316666666666663</v>
      </c>
      <c r="AA279" s="4">
        <f>STOCK[[#This Row],[Costo total]]*STOCK[[#This Row],[Entradas]]</f>
        <v>19.405000000000001</v>
      </c>
      <c r="AB279" s="4">
        <f>STOCK[[#This Row],[Stock Actual]]*STOCK[[#This Row],[Costo total]]</f>
        <v>12.936666666666667</v>
      </c>
    </row>
    <row r="280" spans="1:29" s="6" customFormat="1" ht="50" customHeight="1">
      <c r="A280" s="6" t="s">
        <v>740</v>
      </c>
      <c r="B280" s="13"/>
      <c r="C280" s="6" t="s">
        <v>4</v>
      </c>
      <c r="D280" s="6" t="s">
        <v>26</v>
      </c>
      <c r="E280" s="6" t="s">
        <v>1605</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row>
    <row r="281" spans="1:29" s="4" customFormat="1" ht="50" customHeight="1">
      <c r="A281" s="4" t="s">
        <v>741</v>
      </c>
      <c r="B281" s="13"/>
      <c r="C281" s="4" t="s">
        <v>4</v>
      </c>
      <c r="D281" s="4" t="s">
        <v>26</v>
      </c>
      <c r="E281" s="4" t="s">
        <v>1605</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row>
    <row r="282" spans="1:29" s="6" customFormat="1" ht="50" customHeight="1">
      <c r="A282" s="6" t="s">
        <v>742</v>
      </c>
      <c r="B282" s="13"/>
      <c r="C282" s="6" t="s">
        <v>4</v>
      </c>
      <c r="D282" s="6" t="s">
        <v>26</v>
      </c>
      <c r="E282" s="6" t="s">
        <v>1605</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743</v>
      </c>
      <c r="B284" s="13"/>
      <c r="C284" s="6" t="s">
        <v>4</v>
      </c>
      <c r="D284" s="6" t="s">
        <v>1894</v>
      </c>
      <c r="E284" s="6" t="s">
        <v>345</v>
      </c>
      <c r="F284" s="6" t="s">
        <v>241</v>
      </c>
      <c r="G284" s="6" t="s">
        <v>69</v>
      </c>
      <c r="H284" s="6">
        <f>STOCK[[#This Row],[Precio Final]]</f>
        <v>9</v>
      </c>
      <c r="I284" s="6">
        <f>STOCK[[#This Row],[Precio Venta Ideal (x1.5)]]</f>
        <v>9.9525000000000006</v>
      </c>
      <c r="J284" s="29">
        <v>5</v>
      </c>
      <c r="K284" s="29">
        <f>SUMIFS(VENTAS[Cantidad],VENTAS[Código del producto Vendido],STOCK[[#This Row],[Code]])</f>
        <v>0</v>
      </c>
      <c r="L284" s="29">
        <f>STOCK[[#This Row],[Entradas]]-STOCK[[#This Row],[Salidas]]</f>
        <v>5</v>
      </c>
      <c r="M284" s="6">
        <f>STOCK[[#This Row],[Precio Final]]*10%</f>
        <v>0.9</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6.6350000000000007</v>
      </c>
      <c r="U284" s="6">
        <f>STOCK[[#This Row],[Costo total]]*1.5</f>
        <v>9.9525000000000006</v>
      </c>
      <c r="V284" s="6">
        <v>9</v>
      </c>
      <c r="W284" s="6">
        <f>STOCK[[#This Row],[Precio Final]]-STOCK[[#This Row],[Costo total]]</f>
        <v>2.3649999999999993</v>
      </c>
      <c r="X284" s="6">
        <f>STOCK[[#This Row],[Ganancia Unitaria]]*STOCK[[#This Row],[Salidas]]</f>
        <v>0</v>
      </c>
      <c r="AA284" s="6">
        <f>STOCK[[#This Row],[Costo total]]*STOCK[[#This Row],[Entradas]]</f>
        <v>33.175000000000004</v>
      </c>
      <c r="AB284" s="6">
        <f>STOCK[[#This Row],[Stock Actual]]*STOCK[[#This Row],[Costo total]]</f>
        <v>33.175000000000004</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744</v>
      </c>
      <c r="B287" s="13"/>
      <c r="C287" s="4" t="s">
        <v>4</v>
      </c>
      <c r="D287" s="4" t="s">
        <v>1894</v>
      </c>
      <c r="E287" s="4" t="s">
        <v>344</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745</v>
      </c>
      <c r="B288" s="13"/>
      <c r="C288" s="6" t="s">
        <v>4</v>
      </c>
      <c r="D288" s="6" t="s">
        <v>1894</v>
      </c>
      <c r="E288" s="6" t="s">
        <v>344</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8" s="4" customFormat="1" ht="50" customHeight="1">
      <c r="A289" s="4" t="s">
        <v>746</v>
      </c>
      <c r="B289" s="13"/>
      <c r="C289" s="4" t="s">
        <v>4</v>
      </c>
      <c r="D289" s="4" t="s">
        <v>1781</v>
      </c>
      <c r="E289" s="4" t="s">
        <v>1606</v>
      </c>
      <c r="F289" s="4" t="s">
        <v>1514</v>
      </c>
      <c r="G289" s="4" t="s">
        <v>69</v>
      </c>
      <c r="H289" s="4">
        <f>STOCK[[#This Row],[Precio Final]]</f>
        <v>7</v>
      </c>
      <c r="I289" s="4">
        <f>STOCK[[#This Row],[Precio Venta Ideal (x1.5)]]</f>
        <v>7.2750000000000004</v>
      </c>
      <c r="J289" s="5">
        <v>6</v>
      </c>
      <c r="K289" s="5">
        <f>SUMIFS(VENTAS[Cantidad],VENTAS[Código del producto Vendido],STOCK[[#This Row],[Code]])</f>
        <v>4</v>
      </c>
      <c r="L289" s="5">
        <f>STOCK[[#This Row],[Entradas]]-STOCK[[#This Row],[Salidas]]</f>
        <v>2</v>
      </c>
      <c r="M289" s="4">
        <f>STOCK[[#This Row],[Precio Final]]*10%</f>
        <v>0.70000000000000007</v>
      </c>
      <c r="N289" s="4">
        <v>67.5</v>
      </c>
      <c r="O289" s="4">
        <v>18</v>
      </c>
      <c r="P289" s="4">
        <v>3.75</v>
      </c>
      <c r="Q289" s="5">
        <v>50</v>
      </c>
      <c r="R289" s="4">
        <v>8</v>
      </c>
      <c r="S289" s="4">
        <f>STOCK[[#This Row],[Peso (g)]]*STOCK[[#This Row],[Precio Envío Kilogramo (USD)]]/1000</f>
        <v>0.4</v>
      </c>
      <c r="T289" s="6">
        <f>STOCK[[#This Row],[Costo Unitario (USD)]]+STOCK[[#This Row],[Costo Envío (USD)]]+STOCK[[#This Row],[Comisión 10%]]</f>
        <v>4.8500000000000005</v>
      </c>
      <c r="U289" s="4">
        <f>STOCK[[#This Row],[Costo total]]*1.5</f>
        <v>7.2750000000000004</v>
      </c>
      <c r="V289" s="4">
        <v>7</v>
      </c>
      <c r="W289" s="4">
        <f>STOCK[[#This Row],[Precio Final]]-STOCK[[#This Row],[Costo total]]</f>
        <v>2.1499999999999995</v>
      </c>
      <c r="X289" s="4">
        <f>STOCK[[#This Row],[Ganancia Unitaria]]*STOCK[[#This Row],[Salidas]]</f>
        <v>8.5999999999999979</v>
      </c>
      <c r="AA289" s="4">
        <f>STOCK[[#This Row],[Costo total]]*STOCK[[#This Row],[Entradas]]</f>
        <v>29.1</v>
      </c>
      <c r="AB289" s="4">
        <f>STOCK[[#This Row],[Stock Actual]]*STOCK[[#This Row],[Costo total]]</f>
        <v>9.7000000000000011</v>
      </c>
    </row>
    <row r="290" spans="1:28" s="6" customFormat="1" ht="50" customHeight="1">
      <c r="A290" s="6" t="s">
        <v>747</v>
      </c>
      <c r="B290" s="13"/>
      <c r="C290" s="6" t="s">
        <v>4</v>
      </c>
      <c r="D290" s="6" t="s">
        <v>26</v>
      </c>
      <c r="E290" s="6" t="s">
        <v>389</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8"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8"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8"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8" s="6" customFormat="1" ht="50" customHeight="1">
      <c r="A294" s="6" t="s">
        <v>748</v>
      </c>
      <c r="B294" s="13"/>
      <c r="C294" s="6" t="s">
        <v>4</v>
      </c>
      <c r="D294" s="6" t="s">
        <v>26</v>
      </c>
      <c r="E294" s="6" t="s">
        <v>1607</v>
      </c>
      <c r="F294" s="6" t="s">
        <v>2090</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8" s="4" customFormat="1" ht="50" customHeight="1">
      <c r="A295" s="4" t="s">
        <v>749</v>
      </c>
      <c r="B295" s="13"/>
      <c r="C295" s="4" t="s">
        <v>4</v>
      </c>
      <c r="D295" s="4" t="s">
        <v>26</v>
      </c>
      <c r="E295" s="4" t="s">
        <v>2093</v>
      </c>
      <c r="F295" s="4" t="s">
        <v>241</v>
      </c>
      <c r="G295" s="4" t="s">
        <v>69</v>
      </c>
      <c r="H295" s="4">
        <f>STOCK[[#This Row],[Precio Final]]</f>
        <v>18</v>
      </c>
      <c r="I295" s="4">
        <f>STOCK[[#This Row],[Precio Venta Ideal (x1.5)]]</f>
        <v>18.783333333333331</v>
      </c>
      <c r="J295" s="5">
        <v>2</v>
      </c>
      <c r="K295" s="5">
        <f>SUMIFS(VENTAS[Cantidad],VENTAS[Código del producto Vendido],STOCK[[#This Row],[Code]])</f>
        <v>0</v>
      </c>
      <c r="L295" s="5">
        <f>STOCK[[#This Row],[Entradas]]-STOCK[[#This Row],[Salidas]]</f>
        <v>2</v>
      </c>
      <c r="M295" s="4">
        <f>STOCK[[#This Row],[Precio Final]]*10%</f>
        <v>1.8</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12.522222222222222</v>
      </c>
      <c r="U295" s="4">
        <f>STOCK[[#This Row],[Costo total]]*1.5</f>
        <v>18.783333333333331</v>
      </c>
      <c r="V295" s="4">
        <v>18</v>
      </c>
      <c r="W295" s="4">
        <f>STOCK[[#This Row],[Precio Final]]-STOCK[[#This Row],[Costo total]]</f>
        <v>5.4777777777777779</v>
      </c>
      <c r="X295" s="4">
        <f>STOCK[[#This Row],[Ganancia Unitaria]]*STOCK[[#This Row],[Salidas]]</f>
        <v>0</v>
      </c>
      <c r="AA295" s="4">
        <f>STOCK[[#This Row],[Costo total]]*STOCK[[#This Row],[Entradas]]</f>
        <v>25.044444444444444</v>
      </c>
      <c r="AB295" s="4">
        <f>STOCK[[#This Row],[Stock Actual]]*STOCK[[#This Row],[Costo total]]</f>
        <v>25.044444444444444</v>
      </c>
    </row>
    <row r="296" spans="1:28" s="6" customFormat="1" ht="50" customHeight="1">
      <c r="A296" s="6" t="s">
        <v>750</v>
      </c>
      <c r="B296" s="13"/>
      <c r="C296" s="6" t="s">
        <v>4</v>
      </c>
      <c r="D296" s="6" t="s">
        <v>26</v>
      </c>
      <c r="E296" s="6" t="s">
        <v>343</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8" s="4" customFormat="1" ht="50" customHeight="1">
      <c r="A297" s="4" t="s">
        <v>153</v>
      </c>
      <c r="B297" s="13"/>
      <c r="C297" s="4" t="s">
        <v>4</v>
      </c>
      <c r="D297" s="4" t="s">
        <v>26</v>
      </c>
      <c r="E297" s="4" t="s">
        <v>343</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8" s="6" customFormat="1" ht="50" customHeight="1">
      <c r="A298" s="6" t="s">
        <v>751</v>
      </c>
      <c r="B298" s="13"/>
      <c r="C298" s="6" t="s">
        <v>4</v>
      </c>
      <c r="D298" s="6" t="s">
        <v>26</v>
      </c>
      <c r="E298" s="6" t="s">
        <v>343</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8" s="4" customFormat="1" ht="50" customHeight="1">
      <c r="A299" s="4" t="s">
        <v>752</v>
      </c>
      <c r="B299" s="13"/>
      <c r="C299" s="4" t="s">
        <v>4</v>
      </c>
      <c r="D299" s="4" t="s">
        <v>26</v>
      </c>
      <c r="E299" s="4" t="s">
        <v>342</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8" s="6" customFormat="1" ht="50" customHeight="1">
      <c r="A300" s="6" t="s">
        <v>753</v>
      </c>
      <c r="B300" s="13"/>
      <c r="C300" s="6" t="s">
        <v>4</v>
      </c>
      <c r="D300" s="6" t="s">
        <v>26</v>
      </c>
      <c r="E300" s="6" t="s">
        <v>342</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8"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8" s="6" customFormat="1" ht="50" customHeight="1">
      <c r="A302" s="6" t="s">
        <v>754</v>
      </c>
      <c r="B302" s="13"/>
      <c r="C302" s="6" t="s">
        <v>4</v>
      </c>
      <c r="D302" s="6" t="s">
        <v>26</v>
      </c>
      <c r="E302" s="6" t="s">
        <v>341</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8" s="4" customFormat="1" ht="50" customHeight="1">
      <c r="A303" s="4" t="s">
        <v>755</v>
      </c>
      <c r="B303" s="13"/>
      <c r="C303" s="4" t="s">
        <v>4</v>
      </c>
      <c r="D303" s="4" t="s">
        <v>26</v>
      </c>
      <c r="E303" s="4" t="s">
        <v>341</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8"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8" s="4" customFormat="1" ht="50" customHeight="1">
      <c r="A305" s="4" t="s">
        <v>756</v>
      </c>
      <c r="B305" s="13"/>
      <c r="C305" s="4" t="s">
        <v>4</v>
      </c>
      <c r="D305" s="4" t="s">
        <v>26</v>
      </c>
      <c r="E305" s="4" t="s">
        <v>390</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row>
    <row r="306" spans="1:28" s="6" customFormat="1" ht="50" customHeight="1">
      <c r="A306" s="6" t="s">
        <v>757</v>
      </c>
      <c r="B306" s="13"/>
      <c r="C306" s="6" t="s">
        <v>4</v>
      </c>
      <c r="D306" s="6" t="s">
        <v>26</v>
      </c>
      <c r="E306" s="6" t="s">
        <v>390</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8" s="4" customFormat="1" ht="50" customHeight="1">
      <c r="A307" s="4" t="s">
        <v>758</v>
      </c>
      <c r="B307" s="13"/>
      <c r="C307" s="4" t="s">
        <v>4</v>
      </c>
      <c r="D307" s="4" t="s">
        <v>2606</v>
      </c>
      <c r="E307" s="4" t="s">
        <v>390</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8"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8"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8"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8"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8"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8"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8" s="6" customFormat="1" ht="50" customHeight="1">
      <c r="A314" s="6" t="s">
        <v>759</v>
      </c>
      <c r="B314" s="13"/>
      <c r="C314" s="6" t="s">
        <v>4</v>
      </c>
      <c r="D314" s="6" t="s">
        <v>1894</v>
      </c>
      <c r="E314" s="6" t="s">
        <v>2666</v>
      </c>
      <c r="F314" s="6" t="s">
        <v>238</v>
      </c>
      <c r="G314" s="6" t="s">
        <v>69</v>
      </c>
      <c r="H314" s="6">
        <f>STOCK[[#This Row],[Precio Final]]</f>
        <v>8</v>
      </c>
      <c r="I314" s="6">
        <f>STOCK[[#This Row],[Precio Venta Ideal (x1.5)]]</f>
        <v>8.5525000000000002</v>
      </c>
      <c r="J314" s="29">
        <v>3</v>
      </c>
      <c r="K314" s="29">
        <f>SUMIFS(VENTAS[Cantidad],VENTAS[Código del producto Vendido],STOCK[[#This Row],[Code]])</f>
        <v>2</v>
      </c>
      <c r="L314" s="29">
        <f>STOCK[[#This Row],[Entradas]]-STOCK[[#This Row],[Salidas]]</f>
        <v>1</v>
      </c>
      <c r="M314" s="6">
        <f>STOCK[[#This Row],[Precio Final]]*10%</f>
        <v>0.8</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5.7016666666666671</v>
      </c>
      <c r="U314" s="6">
        <f>STOCK[[#This Row],[Costo total]]*1.5</f>
        <v>8.5525000000000002</v>
      </c>
      <c r="V314" s="6">
        <v>8</v>
      </c>
      <c r="W314" s="6">
        <f>STOCK[[#This Row],[Precio Final]]-STOCK[[#This Row],[Costo total]]</f>
        <v>2.2983333333333329</v>
      </c>
      <c r="X314" s="6">
        <f>STOCK[[#This Row],[Ganancia Unitaria]]*STOCK[[#This Row],[Salidas]]</f>
        <v>4.5966666666666658</v>
      </c>
      <c r="AA314" s="6">
        <f>STOCK[[#This Row],[Costo total]]*STOCK[[#This Row],[Entradas]]</f>
        <v>17.105</v>
      </c>
      <c r="AB314" s="6">
        <f>STOCK[[#This Row],[Stock Actual]]*STOCK[[#This Row],[Costo total]]</f>
        <v>5.7016666666666671</v>
      </c>
    </row>
    <row r="315" spans="1:28" s="4" customFormat="1" ht="50" customHeight="1">
      <c r="A315" s="4" t="s">
        <v>760</v>
      </c>
      <c r="B315" s="13"/>
      <c r="C315" s="4" t="s">
        <v>4</v>
      </c>
      <c r="D315" s="4" t="s">
        <v>1894</v>
      </c>
      <c r="E315" s="4" t="s">
        <v>2666</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8" s="6" customFormat="1" ht="50" customHeight="1">
      <c r="A316" s="6" t="s">
        <v>761</v>
      </c>
      <c r="B316" s="13"/>
      <c r="C316" s="6" t="s">
        <v>4</v>
      </c>
      <c r="D316" s="6" t="s">
        <v>1894</v>
      </c>
      <c r="E316" s="6" t="s">
        <v>2666</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8" s="4" customFormat="1" ht="50" customHeight="1">
      <c r="A317" s="4" t="s">
        <v>182</v>
      </c>
      <c r="B317" s="13"/>
      <c r="C317" s="4" t="s">
        <v>4</v>
      </c>
      <c r="D317" s="4" t="s">
        <v>1894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8" s="6" customFormat="1" ht="50" customHeight="1">
      <c r="A318" s="6" t="s">
        <v>183</v>
      </c>
      <c r="B318" s="13"/>
      <c r="C318" s="6" t="s">
        <v>4</v>
      </c>
      <c r="D318" s="6" t="s">
        <v>1894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8" s="4" customFormat="1" ht="50" customHeight="1">
      <c r="A319" s="4" t="s">
        <v>184</v>
      </c>
      <c r="B319" s="13"/>
      <c r="C319" s="4" t="s">
        <v>4</v>
      </c>
      <c r="D319" s="4" t="s">
        <v>1894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8" s="6" customFormat="1" ht="50" customHeight="1">
      <c r="A320" s="6" t="s">
        <v>762</v>
      </c>
      <c r="B320" s="13"/>
      <c r="C320" s="6" t="s">
        <v>4</v>
      </c>
      <c r="D320" s="6" t="s">
        <v>1894</v>
      </c>
      <c r="E320" s="6" t="s">
        <v>2667</v>
      </c>
      <c r="F320" s="6" t="s">
        <v>241</v>
      </c>
      <c r="G320" s="6" t="s">
        <v>69</v>
      </c>
      <c r="H320" s="6">
        <f>STOCK[[#This Row],[Precio Final]]</f>
        <v>9</v>
      </c>
      <c r="I320" s="6">
        <f>STOCK[[#This Row],[Precio Venta Ideal (x1.5)]]</f>
        <v>9.2525000000000013</v>
      </c>
      <c r="J320" s="29">
        <v>3</v>
      </c>
      <c r="K320" s="29">
        <f>SUMIFS(VENTAS[Cantidad],VENTAS[Código del producto Vendido],STOCK[[#This Row],[Code]])</f>
        <v>1</v>
      </c>
      <c r="L320" s="29">
        <f>STOCK[[#This Row],[Entradas]]-STOCK[[#This Row],[Salidas]]</f>
        <v>2</v>
      </c>
      <c r="M320" s="6">
        <f>STOCK[[#This Row],[Precio Final]]*10%</f>
        <v>0.9</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6.1683333333333339</v>
      </c>
      <c r="U320" s="6">
        <f>STOCK[[#This Row],[Costo total]]*1.5</f>
        <v>9.2525000000000013</v>
      </c>
      <c r="V320" s="6">
        <v>9</v>
      </c>
      <c r="W320" s="6">
        <f>STOCK[[#This Row],[Precio Final]]-STOCK[[#This Row],[Costo total]]</f>
        <v>2.8316666666666661</v>
      </c>
      <c r="X320" s="6">
        <f>STOCK[[#This Row],[Ganancia Unitaria]]*STOCK[[#This Row],[Salidas]]</f>
        <v>2.8316666666666661</v>
      </c>
      <c r="AA320" s="6">
        <f>STOCK[[#This Row],[Costo total]]*STOCK[[#This Row],[Entradas]]</f>
        <v>18.505000000000003</v>
      </c>
      <c r="AB320" s="6">
        <f>STOCK[[#This Row],[Stock Actual]]*STOCK[[#This Row],[Costo total]]</f>
        <v>12.336666666666668</v>
      </c>
    </row>
    <row r="321" spans="1:29" s="4" customFormat="1" ht="50" customHeight="1">
      <c r="A321" s="4" t="s">
        <v>763</v>
      </c>
      <c r="B321" s="13"/>
      <c r="C321" s="4" t="s">
        <v>4</v>
      </c>
      <c r="D321" s="4" t="s">
        <v>1895</v>
      </c>
      <c r="E321" s="4" t="s">
        <v>2667</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764</v>
      </c>
      <c r="B323" s="13"/>
      <c r="C323" s="4" t="s">
        <v>4</v>
      </c>
      <c r="D323" s="4" t="s">
        <v>1894</v>
      </c>
      <c r="E323" s="4" t="s">
        <v>1608</v>
      </c>
      <c r="F323" s="4" t="s">
        <v>243</v>
      </c>
      <c r="G323" s="4" t="s">
        <v>69</v>
      </c>
      <c r="H323" s="4">
        <f>STOCK[[#This Row],[Precio Final]]</f>
        <v>9</v>
      </c>
      <c r="I323" s="4">
        <f>STOCK[[#This Row],[Precio Venta Ideal (x1.5)]]</f>
        <v>12.64</v>
      </c>
      <c r="J323" s="5">
        <v>4</v>
      </c>
      <c r="K323" s="5">
        <f>SUMIFS(VENTAS[Cantidad],VENTAS[Código del producto Vendido],STOCK[[#This Row],[Code]])</f>
        <v>2</v>
      </c>
      <c r="L323" s="5">
        <f>STOCK[[#This Row],[Entradas]]-STOCK[[#This Row],[Salidas]]</f>
        <v>2</v>
      </c>
      <c r="M323" s="4">
        <f>STOCK[[#This Row],[Precio Final]]*10%</f>
        <v>0.9</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8.4266666666666676</v>
      </c>
      <c r="U323" s="4">
        <f>STOCK[[#This Row],[Costo total]]*1.5</f>
        <v>12.64</v>
      </c>
      <c r="V323" s="4">
        <v>9</v>
      </c>
      <c r="W323" s="4">
        <f>STOCK[[#This Row],[Precio Final]]-STOCK[[#This Row],[Costo total]]</f>
        <v>0.57333333333333236</v>
      </c>
      <c r="X323" s="4">
        <f>STOCK[[#This Row],[Ganancia Unitaria]]*STOCK[[#This Row],[Salidas]]</f>
        <v>1.1466666666666647</v>
      </c>
      <c r="AA323" s="4">
        <f>STOCK[[#This Row],[Costo total]]*STOCK[[#This Row],[Entradas]]</f>
        <v>33.706666666666671</v>
      </c>
      <c r="AB323" s="4">
        <f>STOCK[[#This Row],[Stock Actual]]*STOCK[[#This Row],[Costo total]]</f>
        <v>16.853333333333335</v>
      </c>
    </row>
    <row r="324" spans="1:29" s="6" customFormat="1" ht="50" customHeight="1">
      <c r="A324" s="6" t="s">
        <v>765</v>
      </c>
      <c r="B324" s="13"/>
      <c r="C324" s="6" t="s">
        <v>4</v>
      </c>
      <c r="D324" s="6" t="s">
        <v>1895</v>
      </c>
      <c r="E324" s="6" t="s">
        <v>1608</v>
      </c>
      <c r="F324" s="6" t="s">
        <v>244</v>
      </c>
      <c r="G324" s="6" t="s">
        <v>69</v>
      </c>
      <c r="H324" s="6">
        <f>STOCK[[#This Row],[Precio Final]]</f>
        <v>9</v>
      </c>
      <c r="I324" s="6">
        <f>STOCK[[#This Row],[Precio Venta Ideal (x1.5)]]</f>
        <v>12.64</v>
      </c>
      <c r="J324" s="29">
        <v>4</v>
      </c>
      <c r="K324" s="29">
        <f>SUMIFS(VENTAS[Cantidad],VENTAS[Código del producto Vendido],STOCK[[#This Row],[Code]])</f>
        <v>2</v>
      </c>
      <c r="L324" s="29">
        <f>STOCK[[#This Row],[Entradas]]-STOCK[[#This Row],[Salidas]]</f>
        <v>2</v>
      </c>
      <c r="M324" s="6">
        <f>STOCK[[#This Row],[Precio Final]]*10%</f>
        <v>0.9</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8.4266666666666676</v>
      </c>
      <c r="U324" s="6">
        <f>STOCK[[#This Row],[Costo total]]*1.5</f>
        <v>12.64</v>
      </c>
      <c r="V324" s="6">
        <v>9</v>
      </c>
      <c r="W324" s="6">
        <f>STOCK[[#This Row],[Precio Final]]-STOCK[[#This Row],[Costo total]]</f>
        <v>0.57333333333333236</v>
      </c>
      <c r="X324" s="6">
        <f>STOCK[[#This Row],[Ganancia Unitaria]]*STOCK[[#This Row],[Salidas]]</f>
        <v>1.1466666666666647</v>
      </c>
      <c r="AA324" s="6">
        <f>STOCK[[#This Row],[Costo total]]*STOCK[[#This Row],[Entradas]]</f>
        <v>33.706666666666671</v>
      </c>
      <c r="AB324" s="6">
        <f>STOCK[[#This Row],[Stock Actual]]*STOCK[[#This Row],[Costo total]]</f>
        <v>16.853333333333335</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1894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766</v>
      </c>
      <c r="B328" s="13"/>
      <c r="C328" s="6" t="s">
        <v>4</v>
      </c>
      <c r="D328" s="6" t="s">
        <v>26</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767</v>
      </c>
      <c r="B329" s="13"/>
      <c r="C329" s="4" t="s">
        <v>4</v>
      </c>
      <c r="D329" s="4" t="s">
        <v>1516</v>
      </c>
      <c r="E329" s="4" t="s">
        <v>1609</v>
      </c>
      <c r="F329" s="4" t="s">
        <v>241</v>
      </c>
      <c r="G329" s="4" t="s">
        <v>69</v>
      </c>
      <c r="H329" s="4">
        <f>STOCK[[#This Row],[Precio Final]]</f>
        <v>12</v>
      </c>
      <c r="I329" s="4">
        <f>STOCK[[#This Row],[Precio Venta Ideal (x1.5)]]</f>
        <v>12.375</v>
      </c>
      <c r="J329" s="5">
        <v>2</v>
      </c>
      <c r="K329" s="5">
        <f>SUMIFS(VENTAS[Cantidad],VENTAS[Código del producto Vendido],STOCK[[#This Row],[Code]])</f>
        <v>0</v>
      </c>
      <c r="L329" s="5">
        <f>STOCK[[#This Row],[Entradas]]-STOCK[[#This Row],[Salidas]]</f>
        <v>2</v>
      </c>
      <c r="M329" s="4">
        <f>STOCK[[#This Row],[Precio Final]]*10%</f>
        <v>1.2000000000000002</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8.25</v>
      </c>
      <c r="U329" s="4">
        <f>STOCK[[#This Row],[Costo total]]*1.5</f>
        <v>12.375</v>
      </c>
      <c r="V329" s="4">
        <v>12</v>
      </c>
      <c r="W329" s="4">
        <f>STOCK[[#This Row],[Precio Final]]-STOCK[[#This Row],[Costo total]]</f>
        <v>3.75</v>
      </c>
      <c r="X329" s="4">
        <f>STOCK[[#This Row],[Ganancia Unitaria]]*STOCK[[#This Row],[Salidas]]</f>
        <v>0</v>
      </c>
      <c r="AA329" s="4">
        <f>STOCK[[#This Row],[Costo total]]*STOCK[[#This Row],[Entradas]]</f>
        <v>16.5</v>
      </c>
      <c r="AB329" s="4">
        <f>STOCK[[#This Row],[Stock Actual]]*STOCK[[#This Row],[Costo total]]</f>
        <v>16.5</v>
      </c>
    </row>
    <row r="330" spans="1:29" s="6" customFormat="1" ht="50" customHeight="1">
      <c r="A330" s="6" t="s">
        <v>768</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769</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770</v>
      </c>
      <c r="B332" s="13"/>
      <c r="C332" s="6" t="s">
        <v>4</v>
      </c>
      <c r="D332" s="6" t="s">
        <v>26</v>
      </c>
      <c r="E332" s="6" t="s">
        <v>1610</v>
      </c>
      <c r="F332" s="6" t="s">
        <v>2086</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771</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772</v>
      </c>
      <c r="B334" s="13"/>
      <c r="C334" s="6" t="s">
        <v>4</v>
      </c>
      <c r="D334" s="6" t="s">
        <v>26</v>
      </c>
      <c r="E334" s="6" t="s">
        <v>1611</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773</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774</v>
      </c>
      <c r="B336" s="13"/>
      <c r="C336" s="6" t="s">
        <v>4</v>
      </c>
      <c r="D336" s="6" t="s">
        <v>1894</v>
      </c>
      <c r="E336" s="6" t="s">
        <v>3048</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row>
    <row r="337" spans="1:29" s="4" customFormat="1" ht="50" customHeight="1">
      <c r="A337" s="4" t="s">
        <v>775</v>
      </c>
      <c r="B337" s="13"/>
      <c r="C337" s="4" t="s">
        <v>4</v>
      </c>
      <c r="D337" s="4" t="s">
        <v>1894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776</v>
      </c>
      <c r="B338" s="13"/>
      <c r="C338" s="6" t="s">
        <v>4</v>
      </c>
      <c r="D338" s="6" t="s">
        <v>1517</v>
      </c>
      <c r="E338" s="6" t="s">
        <v>3047</v>
      </c>
      <c r="F338" s="6" t="s">
        <v>238</v>
      </c>
      <c r="G338" s="6" t="s">
        <v>214</v>
      </c>
      <c r="H338" s="6">
        <f>STOCK[[#This Row],[Precio Final]]</f>
        <v>40</v>
      </c>
      <c r="I338" s="6">
        <f>STOCK[[#This Row],[Precio Venta Ideal (x1.5)]]</f>
        <v>52.666666666666671</v>
      </c>
      <c r="J338" s="29">
        <v>1</v>
      </c>
      <c r="K338" s="29">
        <f>SUMIFS(VENTAS[Cantidad],VENTAS[Código del producto Vendido],STOCK[[#This Row],[Code]])</f>
        <v>0</v>
      </c>
      <c r="L338" s="29">
        <f>STOCK[[#This Row],[Entradas]]-STOCK[[#This Row],[Salidas]]</f>
        <v>1</v>
      </c>
      <c r="M338" s="6">
        <f>STOCK[[#This Row],[Precio Final]]*10%</f>
        <v>4</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35.111111111111114</v>
      </c>
      <c r="U338" s="6">
        <f>STOCK[[#This Row],[Costo total]]*1.5</f>
        <v>52.666666666666671</v>
      </c>
      <c r="V338" s="6">
        <v>40</v>
      </c>
      <c r="W338" s="6">
        <f>STOCK[[#This Row],[Precio Final]]-STOCK[[#This Row],[Costo total]]</f>
        <v>4.8888888888888857</v>
      </c>
      <c r="X338" s="6">
        <f>STOCK[[#This Row],[Ganancia Unitaria]]*STOCK[[#This Row],[Salidas]]</f>
        <v>0</v>
      </c>
      <c r="AA338" s="6">
        <f>STOCK[[#This Row],[Costo total]]*STOCK[[#This Row],[Entradas]]</f>
        <v>35.111111111111114</v>
      </c>
      <c r="AB338" s="6">
        <f>STOCK[[#This Row],[Stock Actual]]*STOCK[[#This Row],[Costo total]]</f>
        <v>35.111111111111114</v>
      </c>
    </row>
    <row r="339" spans="1:29" s="4" customFormat="1" ht="50" customHeight="1">
      <c r="A339" s="4" t="s">
        <v>777</v>
      </c>
      <c r="B339" s="13"/>
      <c r="C339" s="4" t="s">
        <v>4</v>
      </c>
      <c r="D339" s="4" t="s">
        <v>26</v>
      </c>
      <c r="E339" s="4" t="s">
        <v>3046</v>
      </c>
      <c r="F339" s="4" t="s">
        <v>3045</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row>
    <row r="340" spans="1:29" s="6" customFormat="1" ht="50" customHeight="1">
      <c r="A340" s="6" t="s">
        <v>778</v>
      </c>
      <c r="B340" s="13"/>
      <c r="C340" s="6" t="s">
        <v>4</v>
      </c>
      <c r="D340" s="6" t="s">
        <v>26</v>
      </c>
      <c r="E340" s="6" t="s">
        <v>3046</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row>
    <row r="341" spans="1:29" s="4" customFormat="1" ht="50" customHeight="1">
      <c r="A341" s="4" t="s">
        <v>779</v>
      </c>
      <c r="B341" s="13"/>
      <c r="C341" s="4" t="s">
        <v>4</v>
      </c>
      <c r="D341" s="4" t="s">
        <v>26</v>
      </c>
      <c r="E341" s="4" t="s">
        <v>263</v>
      </c>
      <c r="F341" s="4" t="s">
        <v>2072</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780</v>
      </c>
      <c r="B342" s="13"/>
      <c r="C342" s="6" t="s">
        <v>4</v>
      </c>
      <c r="D342" s="6" t="s">
        <v>1894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1894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781</v>
      </c>
      <c r="B344" s="13"/>
      <c r="C344" s="6" t="s">
        <v>4</v>
      </c>
      <c r="D344" s="6" t="s">
        <v>1894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1498</v>
      </c>
      <c r="B345" s="13"/>
      <c r="C345" s="4" t="s">
        <v>4</v>
      </c>
      <c r="D345" s="4" t="s">
        <v>88</v>
      </c>
      <c r="E345" s="4" t="s">
        <v>3049</v>
      </c>
      <c r="F345" s="4" t="s">
        <v>1514</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1894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782</v>
      </c>
      <c r="B348" s="13"/>
      <c r="C348" s="6" t="s">
        <v>4</v>
      </c>
      <c r="D348" s="6" t="s">
        <v>26</v>
      </c>
      <c r="E348" s="6" t="s">
        <v>504</v>
      </c>
      <c r="F348" s="6" t="s">
        <v>2070</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783</v>
      </c>
      <c r="B349" s="13"/>
      <c r="C349" s="4" t="s">
        <v>4</v>
      </c>
      <c r="D349" s="4" t="s">
        <v>26</v>
      </c>
      <c r="E349" s="4" t="s">
        <v>1612</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row>
    <row r="350" spans="1:29" s="6" customFormat="1" ht="50" customHeight="1">
      <c r="A350" s="6" t="s">
        <v>784</v>
      </c>
      <c r="B350" s="13"/>
      <c r="C350" s="6" t="s">
        <v>4</v>
      </c>
      <c r="D350" s="6" t="s">
        <v>26</v>
      </c>
      <c r="E350" s="6" t="s">
        <v>1612</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785</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786</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787</v>
      </c>
      <c r="B353" s="13"/>
      <c r="C353" s="4" t="s">
        <v>4</v>
      </c>
      <c r="D353" s="4" t="s">
        <v>1701</v>
      </c>
      <c r="E353" s="4" t="s">
        <v>1753</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788</v>
      </c>
      <c r="B354" s="13"/>
      <c r="C354" s="6" t="s">
        <v>4</v>
      </c>
      <c r="D354" s="6" t="s">
        <v>1701</v>
      </c>
      <c r="E354" s="6" t="s">
        <v>1613</v>
      </c>
      <c r="F354" s="6" t="s">
        <v>2118</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789</v>
      </c>
      <c r="B355" s="13"/>
      <c r="C355" s="4" t="s">
        <v>4</v>
      </c>
      <c r="D355" s="4" t="s">
        <v>1701</v>
      </c>
      <c r="E355" s="4" t="s">
        <v>1614</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790</v>
      </c>
      <c r="B356" s="13"/>
      <c r="C356" s="6" t="s">
        <v>4</v>
      </c>
      <c r="D356" s="6" t="s">
        <v>101</v>
      </c>
      <c r="E356" s="6" t="s">
        <v>1615</v>
      </c>
      <c r="F356" s="6" t="s">
        <v>3025</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792</v>
      </c>
      <c r="B357" s="13"/>
      <c r="C357" s="4" t="s">
        <v>4</v>
      </c>
      <c r="D357" s="4" t="s">
        <v>101</v>
      </c>
      <c r="E357" s="4" t="s">
        <v>505</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791</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793</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794</v>
      </c>
      <c r="B360" s="13"/>
      <c r="C360" s="6" t="s">
        <v>4</v>
      </c>
      <c r="D360" s="6" t="s">
        <v>101</v>
      </c>
      <c r="E360" s="6" t="s">
        <v>1616</v>
      </c>
      <c r="F360" s="6" t="s">
        <v>1515</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795</v>
      </c>
      <c r="B361" s="13"/>
      <c r="C361" s="4" t="s">
        <v>4</v>
      </c>
      <c r="D361" s="6" t="s">
        <v>101</v>
      </c>
      <c r="E361" s="4" t="s">
        <v>1616</v>
      </c>
      <c r="F361" s="4" t="s">
        <v>550</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796</v>
      </c>
      <c r="B362" s="13"/>
      <c r="C362" s="6" t="s">
        <v>4</v>
      </c>
      <c r="D362" s="6" t="s">
        <v>101</v>
      </c>
      <c r="E362" s="6" t="s">
        <v>1616</v>
      </c>
      <c r="F362" s="6" t="s">
        <v>3026</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797</v>
      </c>
      <c r="B363" s="13"/>
      <c r="C363" s="4" t="s">
        <v>4</v>
      </c>
      <c r="D363" s="4" t="s">
        <v>1783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798</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799</v>
      </c>
      <c r="B366" s="13"/>
      <c r="C366" s="6" t="s">
        <v>4</v>
      </c>
      <c r="D366" s="6" t="s">
        <v>101</v>
      </c>
      <c r="E366" s="6" t="s">
        <v>314</v>
      </c>
      <c r="F366" s="6" t="s">
        <v>3026</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1894</v>
      </c>
      <c r="E367" s="4" t="s">
        <v>2540</v>
      </c>
      <c r="F367" s="4" t="s">
        <v>2080</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800</v>
      </c>
      <c r="B368" s="13"/>
      <c r="C368" s="6" t="s">
        <v>4</v>
      </c>
      <c r="D368" s="6" t="s">
        <v>1894</v>
      </c>
      <c r="E368" s="6" t="s">
        <v>2540</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801</v>
      </c>
      <c r="B369" s="13"/>
      <c r="C369" s="4" t="s">
        <v>4</v>
      </c>
      <c r="D369" s="4" t="s">
        <v>1894</v>
      </c>
      <c r="E369" s="4" t="s">
        <v>2539</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802</v>
      </c>
      <c r="B370" s="13"/>
      <c r="C370" s="6" t="s">
        <v>4</v>
      </c>
      <c r="D370" s="6" t="s">
        <v>1894</v>
      </c>
      <c r="E370" s="6" t="s">
        <v>2539</v>
      </c>
      <c r="F370" s="6" t="s">
        <v>2080</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803</v>
      </c>
      <c r="B371" s="13"/>
      <c r="C371" s="4" t="s">
        <v>4</v>
      </c>
      <c r="D371" s="4" t="s">
        <v>1894</v>
      </c>
      <c r="E371" s="4" t="s">
        <v>2541</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804</v>
      </c>
      <c r="B372" s="13"/>
      <c r="C372" s="6" t="s">
        <v>4</v>
      </c>
      <c r="D372" s="6" t="s">
        <v>1894</v>
      </c>
      <c r="E372" s="6" t="s">
        <v>506</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805</v>
      </c>
      <c r="B373" s="13"/>
      <c r="C373" s="4" t="s">
        <v>4</v>
      </c>
      <c r="D373" s="4" t="s">
        <v>88</v>
      </c>
      <c r="E373" s="4" t="s">
        <v>507</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806</v>
      </c>
      <c r="B374" s="13"/>
      <c r="C374" s="6" t="s">
        <v>4</v>
      </c>
      <c r="D374" s="6" t="s">
        <v>88</v>
      </c>
      <c r="E374" s="6" t="s">
        <v>1617</v>
      </c>
      <c r="F374" s="6" t="s">
        <v>1514</v>
      </c>
      <c r="G374" s="6" t="s">
        <v>214</v>
      </c>
      <c r="H374" s="6">
        <f>STOCK[[#This Row],[Precio Final]]</f>
        <v>15</v>
      </c>
      <c r="I374" s="6">
        <f>STOCK[[#This Row],[Precio Venta Ideal (x1.5)]]</f>
        <v>19.583333333333332</v>
      </c>
      <c r="J374" s="29">
        <v>2</v>
      </c>
      <c r="K374" s="29">
        <f>SUMIFS(VENTAS[Cantidad],VENTAS[Código del producto Vendido],STOCK[[#This Row],[Code]])</f>
        <v>1</v>
      </c>
      <c r="L374" s="29">
        <f>STOCK[[#This Row],[Entradas]]-STOCK[[#This Row],[Salidas]]</f>
        <v>1</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1.9444444444444446</v>
      </c>
      <c r="AA374" s="6">
        <f>STOCK[[#This Row],[Costo total]]*STOCK[[#This Row],[Entradas]]</f>
        <v>26.111111111111111</v>
      </c>
      <c r="AB374" s="6">
        <f>STOCK[[#This Row],[Stock Actual]]*STOCK[[#This Row],[Costo total]]</f>
        <v>13.055555555555555</v>
      </c>
    </row>
    <row r="375" spans="1:29" s="4" customFormat="1" ht="50" customHeight="1">
      <c r="A375" s="4" t="s">
        <v>807</v>
      </c>
      <c r="B375" s="13"/>
      <c r="C375" s="4" t="s">
        <v>4</v>
      </c>
      <c r="D375" s="4" t="s">
        <v>1516</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1516</v>
      </c>
      <c r="E376" s="6" t="s">
        <v>246</v>
      </c>
      <c r="F376" s="6" t="s">
        <v>2080</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808</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809</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810</v>
      </c>
      <c r="B379" s="13"/>
      <c r="C379" s="4" t="s">
        <v>4</v>
      </c>
      <c r="D379" s="4" t="s">
        <v>1784</v>
      </c>
      <c r="E379" s="4" t="s">
        <v>1618</v>
      </c>
      <c r="F379" s="4" t="s">
        <v>241</v>
      </c>
      <c r="G379" s="4" t="s">
        <v>69</v>
      </c>
      <c r="H379" s="4">
        <f>STOCK[[#This Row],[Precio Final]]</f>
        <v>15</v>
      </c>
      <c r="I379" s="4">
        <f>STOCK[[#This Row],[Precio Venta Ideal (x1.5)]]</f>
        <v>13.166666666666668</v>
      </c>
      <c r="J379" s="5">
        <v>3</v>
      </c>
      <c r="K379" s="5">
        <f>SUMIFS(VENTAS[Cantidad],VENTAS[Código del producto Vendido],STOCK[[#This Row],[Code]])</f>
        <v>0</v>
      </c>
      <c r="L379" s="5">
        <f>STOCK[[#This Row],[Entradas]]-STOCK[[#This Row],[Salidas]]</f>
        <v>3</v>
      </c>
      <c r="M379" s="4">
        <f>STOCK[[#This Row],[Precio Final]]*10%</f>
        <v>1.5</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8.7777777777777786</v>
      </c>
      <c r="U379" s="4">
        <f>STOCK[[#This Row],[Costo total]]*1.5</f>
        <v>13.166666666666668</v>
      </c>
      <c r="V379" s="4">
        <v>15</v>
      </c>
      <c r="W379" s="4">
        <f>STOCK[[#This Row],[Precio Final]]-STOCK[[#This Row],[Costo total]]</f>
        <v>6.2222222222222214</v>
      </c>
      <c r="X379" s="4">
        <f>STOCK[[#This Row],[Ganancia Unitaria]]*STOCK[[#This Row],[Salidas]]</f>
        <v>0</v>
      </c>
      <c r="AA379" s="4">
        <f>STOCK[[#This Row],[Costo total]]*STOCK[[#This Row],[Entradas]]</f>
        <v>26.333333333333336</v>
      </c>
      <c r="AB379" s="4">
        <f>STOCK[[#This Row],[Stock Actual]]*STOCK[[#This Row],[Costo total]]</f>
        <v>26.333333333333336</v>
      </c>
    </row>
    <row r="380" spans="1:29" s="6" customFormat="1" ht="50" customHeight="1">
      <c r="A380" s="6" t="s">
        <v>811</v>
      </c>
      <c r="B380" s="13"/>
      <c r="C380" s="6" t="s">
        <v>4</v>
      </c>
      <c r="D380" s="6" t="s">
        <v>1786</v>
      </c>
      <c r="E380" s="6" t="s">
        <v>1542</v>
      </c>
      <c r="F380" s="6" t="s">
        <v>2090</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812</v>
      </c>
      <c r="B381" s="13"/>
      <c r="C381" s="4" t="s">
        <v>4</v>
      </c>
      <c r="D381" s="4" t="s">
        <v>26</v>
      </c>
      <c r="E381" s="4" t="s">
        <v>1619</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813</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814</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815</v>
      </c>
      <c r="B384" s="13"/>
      <c r="C384" s="6" t="s">
        <v>4</v>
      </c>
      <c r="D384" s="6" t="s">
        <v>1931</v>
      </c>
      <c r="E384" s="6" t="s">
        <v>1759</v>
      </c>
      <c r="F384" s="6" t="s">
        <v>238</v>
      </c>
      <c r="G384" s="6" t="s">
        <v>69</v>
      </c>
      <c r="H384" s="6">
        <f>STOCK[[#This Row],[Precio Final]]</f>
        <v>12</v>
      </c>
      <c r="I384" s="6">
        <f>STOCK[[#This Row],[Precio Venta Ideal (x1.5)]]</f>
        <v>13.55</v>
      </c>
      <c r="J384" s="29">
        <v>3</v>
      </c>
      <c r="K384" s="29">
        <f>SUMIFS(VENTAS[Cantidad],VENTAS[Código del producto Vendido],STOCK[[#This Row],[Code]])</f>
        <v>2</v>
      </c>
      <c r="L384" s="29">
        <f>STOCK[[#This Row],[Entradas]]-STOCK[[#This Row],[Salidas]]</f>
        <v>1</v>
      </c>
      <c r="M384" s="6">
        <f>STOCK[[#This Row],[Precio Final]]*10%</f>
        <v>1.2000000000000002</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9.0333333333333332</v>
      </c>
      <c r="U384" s="6">
        <f>STOCK[[#This Row],[Costo total]]*1.5</f>
        <v>13.55</v>
      </c>
      <c r="V384" s="6">
        <v>12</v>
      </c>
      <c r="W384" s="6">
        <f>STOCK[[#This Row],[Precio Final]]-STOCK[[#This Row],[Costo total]]</f>
        <v>2.9666666666666668</v>
      </c>
      <c r="X384" s="6">
        <f>STOCK[[#This Row],[Ganancia Unitaria]]*STOCK[[#This Row],[Salidas]]</f>
        <v>5.9333333333333336</v>
      </c>
      <c r="AA384" s="6">
        <f>STOCK[[#This Row],[Costo total]]*STOCK[[#This Row],[Entradas]]</f>
        <v>27.1</v>
      </c>
      <c r="AB384" s="6">
        <f>STOCK[[#This Row],[Stock Actual]]*STOCK[[#This Row],[Costo total]]</f>
        <v>9.0333333333333332</v>
      </c>
    </row>
    <row r="385" spans="1:29" s="4" customFormat="1" ht="50" customHeight="1">
      <c r="A385" s="4" t="s">
        <v>816</v>
      </c>
      <c r="B385" s="13"/>
      <c r="C385" s="4" t="s">
        <v>4</v>
      </c>
      <c r="D385" s="4" t="s">
        <v>2606</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817</v>
      </c>
      <c r="B386" s="13"/>
      <c r="C386" s="6" t="s">
        <v>4</v>
      </c>
      <c r="D386" s="6" t="s">
        <v>1896</v>
      </c>
      <c r="E386" s="6" t="s">
        <v>319</v>
      </c>
      <c r="F386" s="6" t="s">
        <v>2066</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818</v>
      </c>
      <c r="B387" s="13"/>
      <c r="C387" s="4" t="s">
        <v>4</v>
      </c>
      <c r="D387" s="4" t="s">
        <v>1897</v>
      </c>
      <c r="E387" s="4" t="s">
        <v>320</v>
      </c>
      <c r="F387" s="4" t="s">
        <v>3050</v>
      </c>
      <c r="G387" s="4" t="s">
        <v>69</v>
      </c>
      <c r="H387" s="4">
        <f>STOCK[[#This Row],[Precio Final]]</f>
        <v>10</v>
      </c>
      <c r="I387" s="4">
        <f>STOCK[[#This Row],[Precio Venta Ideal (x1.5)]]</f>
        <v>11.666666666666666</v>
      </c>
      <c r="J387" s="5">
        <v>3</v>
      </c>
      <c r="K387" s="5">
        <f>SUMIFS(VENTAS[Cantidad],VENTAS[Código del producto Vendido],STOCK[[#This Row],[Code]])</f>
        <v>0</v>
      </c>
      <c r="L387" s="5">
        <f>STOCK[[#This Row],[Entradas]]-STOCK[[#This Row],[Salidas]]</f>
        <v>3</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0</v>
      </c>
      <c r="AA387" s="4">
        <f>STOCK[[#This Row],[Costo total]]*STOCK[[#This Row],[Entradas]]</f>
        <v>23.333333333333332</v>
      </c>
      <c r="AB387" s="4">
        <f>STOCK[[#This Row],[Stock Actual]]*STOCK[[#This Row],[Costo total]]</f>
        <v>23.333333333333332</v>
      </c>
    </row>
    <row r="388" spans="1:29" s="6" customFormat="1" ht="50" customHeight="1">
      <c r="A388" s="6" t="s">
        <v>820</v>
      </c>
      <c r="B388" s="13"/>
      <c r="C388" s="6" t="s">
        <v>4</v>
      </c>
      <c r="D388" s="6" t="s">
        <v>1930</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821</v>
      </c>
      <c r="B389" s="13"/>
      <c r="C389" s="4" t="s">
        <v>4</v>
      </c>
      <c r="D389" s="4" t="s">
        <v>1896</v>
      </c>
      <c r="E389" s="4" t="s">
        <v>322</v>
      </c>
      <c r="F389" s="4" t="s">
        <v>241</v>
      </c>
      <c r="G389" s="4" t="s">
        <v>69</v>
      </c>
      <c r="H389" s="4">
        <f>STOCK[[#This Row],[Precio Final]]</f>
        <v>10</v>
      </c>
      <c r="I389" s="4">
        <f>STOCK[[#This Row],[Precio Venta Ideal (x1.5)]]</f>
        <v>11.666666666666666</v>
      </c>
      <c r="J389" s="5">
        <v>1</v>
      </c>
      <c r="K389" s="5">
        <f>SUMIFS(VENTAS[Cantidad],VENTAS[Código del producto Vendido],STOCK[[#This Row],[Code]])</f>
        <v>0</v>
      </c>
      <c r="L389" s="5">
        <f>STOCK[[#This Row],[Entradas]]-STOCK[[#This Row],[Salidas]]</f>
        <v>1</v>
      </c>
      <c r="M389" s="4">
        <f>STOCK[[#This Row],[Precio Final]]*10%</f>
        <v>1</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7.7777777777777777</v>
      </c>
      <c r="U389" s="4">
        <f>STOCK[[#This Row],[Costo total]]*1.5</f>
        <v>11.666666666666666</v>
      </c>
      <c r="V389" s="4">
        <v>10</v>
      </c>
      <c r="W389" s="4">
        <f>STOCK[[#This Row],[Precio Final]]-STOCK[[#This Row],[Costo total]]</f>
        <v>2.2222222222222223</v>
      </c>
      <c r="X389" s="4">
        <f>STOCK[[#This Row],[Ganancia Unitaria]]*STOCK[[#This Row],[Salidas]]</f>
        <v>0</v>
      </c>
      <c r="AA389" s="4">
        <f>STOCK[[#This Row],[Costo total]]*STOCK[[#This Row],[Entradas]]</f>
        <v>7.7777777777777777</v>
      </c>
      <c r="AB389" s="4">
        <f>STOCK[[#This Row],[Stock Actual]]*STOCK[[#This Row],[Costo total]]</f>
        <v>7.7777777777777777</v>
      </c>
    </row>
    <row r="390" spans="1:29" s="6" customFormat="1" ht="50" customHeight="1">
      <c r="A390" s="6" t="s">
        <v>819</v>
      </c>
      <c r="B390" s="13"/>
      <c r="C390" s="6" t="s">
        <v>4</v>
      </c>
      <c r="D390" s="6" t="s">
        <v>211</v>
      </c>
      <c r="E390" s="6" t="s">
        <v>3020</v>
      </c>
      <c r="F390" s="6" t="s">
        <v>238</v>
      </c>
      <c r="G390" s="6" t="s">
        <v>69</v>
      </c>
      <c r="H390" s="6">
        <f>STOCK[[#This Row],[Precio Final]]</f>
        <v>15</v>
      </c>
      <c r="I390" s="6">
        <f>STOCK[[#This Row],[Precio Venta Ideal (x1.5)]]</f>
        <v>12.083333333333332</v>
      </c>
      <c r="J390" s="29">
        <v>1</v>
      </c>
      <c r="K390" s="29">
        <f>SUMIFS(VENTAS[Cantidad],VENTAS[Código del producto Vendido],STOCK[[#This Row],[Code]])</f>
        <v>0</v>
      </c>
      <c r="L390" s="29">
        <f>STOCK[[#This Row],[Entradas]]-STOCK[[#This Row],[Salidas]]</f>
        <v>1</v>
      </c>
      <c r="M390" s="6">
        <f>STOCK[[#This Row],[Precio Final]]*10%</f>
        <v>1.5</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8.0555555555555554</v>
      </c>
      <c r="U390" s="6">
        <f>STOCK[[#This Row],[Costo total]]*1.5</f>
        <v>12.083333333333332</v>
      </c>
      <c r="V390" s="6">
        <v>15</v>
      </c>
      <c r="W390" s="6">
        <f>STOCK[[#This Row],[Precio Final]]-STOCK[[#This Row],[Costo total]]</f>
        <v>6.9444444444444446</v>
      </c>
      <c r="X390" s="6">
        <f>STOCK[[#This Row],[Ganancia Unitaria]]*STOCK[[#This Row],[Salidas]]</f>
        <v>0</v>
      </c>
      <c r="AA390" s="6">
        <f>STOCK[[#This Row],[Costo total]]*STOCK[[#This Row],[Entradas]]</f>
        <v>8.0555555555555554</v>
      </c>
      <c r="AB390" s="6">
        <f>STOCK[[#This Row],[Stock Actual]]*STOCK[[#This Row],[Costo total]]</f>
        <v>8.0555555555555554</v>
      </c>
    </row>
    <row r="391" spans="1:29" s="4" customFormat="1" ht="50" customHeight="1">
      <c r="A391" s="4" t="s">
        <v>822</v>
      </c>
      <c r="B391" s="13"/>
      <c r="C391" s="4" t="s">
        <v>4</v>
      </c>
      <c r="D391" s="4" t="s">
        <v>1937</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823</v>
      </c>
      <c r="B392" s="13"/>
      <c r="C392" s="6" t="s">
        <v>4</v>
      </c>
      <c r="D392" s="6" t="s">
        <v>1889</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824</v>
      </c>
      <c r="B393" s="13"/>
      <c r="C393" s="4" t="s">
        <v>4</v>
      </c>
      <c r="D393" s="4" t="s">
        <v>26</v>
      </c>
      <c r="E393" s="4" t="s">
        <v>325</v>
      </c>
      <c r="F393" s="4" t="s">
        <v>238</v>
      </c>
      <c r="G393" s="4" t="s">
        <v>69</v>
      </c>
      <c r="H393" s="4">
        <f>STOCK[[#This Row],[Precio Final]]</f>
        <v>30</v>
      </c>
      <c r="I393" s="4">
        <f>STOCK[[#This Row],[Precio Venta Ideal (x1.5)]]</f>
        <v>18.5</v>
      </c>
      <c r="J393" s="5">
        <v>3</v>
      </c>
      <c r="K393" s="5">
        <f>SUMIFS(VENTAS[Cantidad],VENTAS[Código del producto Vendido],STOCK[[#This Row],[Code]])</f>
        <v>1</v>
      </c>
      <c r="L393" s="5">
        <f>STOCK[[#This Row],[Entradas]]-STOCK[[#This Row],[Salidas]]</f>
        <v>2</v>
      </c>
      <c r="M393" s="4">
        <f>STOCK[[#This Row],[Precio Final]]*10%</f>
        <v>3</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12.333333333333334</v>
      </c>
      <c r="U393" s="4">
        <f>STOCK[[#This Row],[Costo total]]*1.5</f>
        <v>18.5</v>
      </c>
      <c r="V393" s="4">
        <v>30</v>
      </c>
      <c r="W393" s="4">
        <f>STOCK[[#This Row],[Precio Final]]-STOCK[[#This Row],[Costo total]]</f>
        <v>17.666666666666664</v>
      </c>
      <c r="X393" s="4">
        <f>STOCK[[#This Row],[Ganancia Unitaria]]*STOCK[[#This Row],[Salidas]]</f>
        <v>17.666666666666664</v>
      </c>
      <c r="AA393" s="4">
        <f>STOCK[[#This Row],[Costo total]]*STOCK[[#This Row],[Entradas]]</f>
        <v>37</v>
      </c>
      <c r="AB393" s="4">
        <f>STOCK[[#This Row],[Stock Actual]]*STOCK[[#This Row],[Costo total]]</f>
        <v>24.666666666666668</v>
      </c>
    </row>
    <row r="394" spans="1:29" s="6" customFormat="1" ht="50" customHeight="1">
      <c r="A394" s="6" t="s">
        <v>825</v>
      </c>
      <c r="B394" s="13"/>
      <c r="C394" s="6" t="s">
        <v>4</v>
      </c>
      <c r="D394" s="6" t="s">
        <v>95</v>
      </c>
      <c r="E394" s="6" t="s">
        <v>1620</v>
      </c>
      <c r="F394" s="6" t="s">
        <v>1514</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826</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827</v>
      </c>
      <c r="B396" s="13"/>
      <c r="C396" s="6" t="s">
        <v>4</v>
      </c>
      <c r="D396" s="6" t="s">
        <v>1930</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828</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829</v>
      </c>
      <c r="B398" s="13"/>
      <c r="C398" s="6" t="s">
        <v>4</v>
      </c>
      <c r="D398" s="6" t="s">
        <v>1894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830</v>
      </c>
      <c r="B399" s="13"/>
      <c r="C399" s="4" t="s">
        <v>4</v>
      </c>
      <c r="D399" s="4" t="s">
        <v>1930</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831</v>
      </c>
      <c r="B400" s="13"/>
      <c r="C400" s="6" t="s">
        <v>4</v>
      </c>
      <c r="D400" s="6" t="s">
        <v>1930</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832</v>
      </c>
      <c r="B401" s="13"/>
      <c r="C401" s="4" t="s">
        <v>4</v>
      </c>
      <c r="D401" s="4" t="s">
        <v>1516</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row>
    <row r="402" spans="1:29" s="6" customFormat="1" ht="50" customHeight="1">
      <c r="A402" s="6" t="s">
        <v>833</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834</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835</v>
      </c>
      <c r="B405" s="13"/>
      <c r="C405" s="4" t="s">
        <v>4</v>
      </c>
      <c r="D405" s="4" t="s">
        <v>1932</v>
      </c>
      <c r="E405" s="4" t="s">
        <v>234</v>
      </c>
      <c r="F405" s="4" t="s">
        <v>1514</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836</v>
      </c>
      <c r="B406" s="13"/>
      <c r="C406" s="6" t="s">
        <v>4</v>
      </c>
      <c r="D406" s="6" t="s">
        <v>26</v>
      </c>
      <c r="E406" s="6" t="s">
        <v>340</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837</v>
      </c>
      <c r="B407" s="13"/>
      <c r="C407" s="4" t="s">
        <v>4</v>
      </c>
      <c r="D407" s="4" t="s">
        <v>26</v>
      </c>
      <c r="E407" s="4" t="s">
        <v>1621</v>
      </c>
      <c r="F407" s="4" t="s">
        <v>2086</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838</v>
      </c>
      <c r="B408" s="13"/>
      <c r="C408" s="6" t="s">
        <v>4</v>
      </c>
      <c r="D408" s="6" t="s">
        <v>211</v>
      </c>
      <c r="E408" s="6" t="s">
        <v>339</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839</v>
      </c>
      <c r="B409" s="13"/>
      <c r="C409" s="4" t="s">
        <v>4</v>
      </c>
      <c r="D409" s="4" t="s">
        <v>211</v>
      </c>
      <c r="E409" s="4" t="s">
        <v>1622</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840</v>
      </c>
      <c r="B410" s="13"/>
      <c r="C410" s="6" t="s">
        <v>4</v>
      </c>
      <c r="D410" s="6" t="s">
        <v>2605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841</v>
      </c>
      <c r="B411" s="13"/>
      <c r="C411" s="4" t="s">
        <v>4</v>
      </c>
      <c r="D411" s="4" t="s">
        <v>2202</v>
      </c>
      <c r="E411" s="4" t="s">
        <v>1623</v>
      </c>
      <c r="F411" s="4" t="s">
        <v>2077</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842</v>
      </c>
      <c r="B412" s="13"/>
      <c r="C412" s="6" t="s">
        <v>4</v>
      </c>
      <c r="D412" s="6" t="s">
        <v>101</v>
      </c>
      <c r="E412" s="6" t="s">
        <v>2216</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975</v>
      </c>
      <c r="B413" s="13"/>
      <c r="C413" s="4" t="s">
        <v>4</v>
      </c>
      <c r="D413" s="4" t="s">
        <v>1701</v>
      </c>
      <c r="E413" s="4" t="s">
        <v>338</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974</v>
      </c>
      <c r="B414" s="13"/>
      <c r="C414" s="6" t="s">
        <v>4</v>
      </c>
      <c r="D414" s="6" t="s">
        <v>101</v>
      </c>
      <c r="E414" s="6" t="s">
        <v>1758</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973</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843</v>
      </c>
      <c r="B416" s="13"/>
      <c r="C416" s="6" t="s">
        <v>4</v>
      </c>
      <c r="D416" s="6" t="s">
        <v>1933</v>
      </c>
      <c r="E416" s="6" t="s">
        <v>3001</v>
      </c>
      <c r="F416" s="6" t="s">
        <v>2811</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8" s="4" customFormat="1" ht="50" customHeight="1">
      <c r="A417" s="4" t="s">
        <v>844</v>
      </c>
      <c r="B417" s="13"/>
      <c r="C417" s="4" t="s">
        <v>4</v>
      </c>
      <c r="D417" s="4" t="s">
        <v>134</v>
      </c>
      <c r="E417" s="4" t="s">
        <v>336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8" s="6" customFormat="1" ht="50" customHeight="1">
      <c r="A418" s="6" t="s">
        <v>845</v>
      </c>
      <c r="B418" s="13"/>
      <c r="C418" s="6" t="s">
        <v>4</v>
      </c>
      <c r="D418" s="6" t="s">
        <v>95</v>
      </c>
      <c r="E418" s="6" t="s">
        <v>337</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8" s="4" customFormat="1" ht="50" customHeight="1">
      <c r="A419" s="4" t="s">
        <v>846</v>
      </c>
      <c r="B419" s="13"/>
      <c r="C419" s="4" t="s">
        <v>4</v>
      </c>
      <c r="D419" s="4" t="s">
        <v>1516</v>
      </c>
      <c r="E419" s="4" t="s">
        <v>2144</v>
      </c>
      <c r="F419" s="4" t="s">
        <v>2090</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8" s="6" customFormat="1" ht="50" customHeight="1">
      <c r="A420" s="6" t="s">
        <v>847</v>
      </c>
      <c r="B420" s="13"/>
      <c r="C420" s="6" t="s">
        <v>4</v>
      </c>
      <c r="D420" s="6" t="s">
        <v>134</v>
      </c>
      <c r="E420" s="6" t="s">
        <v>336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8" s="4" customFormat="1" ht="50" customHeight="1">
      <c r="A421" s="4" t="s">
        <v>848</v>
      </c>
      <c r="B421" s="13"/>
      <c r="C421" s="4" t="s">
        <v>4</v>
      </c>
      <c r="D421" s="4" t="s">
        <v>1894</v>
      </c>
      <c r="E421" s="4" t="s">
        <v>2045</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429</v>
      </c>
      <c r="AA421" s="4">
        <f>STOCK[[#This Row],[Costo total]]*STOCK[[#This Row],[Entradas]]</f>
        <v>30.232727272727271</v>
      </c>
      <c r="AB421" s="4">
        <f>STOCK[[#This Row],[Stock Actual]]*STOCK[[#This Row],[Costo total]]</f>
        <v>0</v>
      </c>
    </row>
    <row r="422" spans="1:28" s="6" customFormat="1" ht="50" customHeight="1">
      <c r="A422" s="6" t="s">
        <v>849</v>
      </c>
      <c r="B422" s="13"/>
      <c r="C422" s="6" t="s">
        <v>4</v>
      </c>
      <c r="D422" s="6" t="s">
        <v>1894</v>
      </c>
      <c r="E422" s="6" t="s">
        <v>422</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420</v>
      </c>
      <c r="AA422" s="6">
        <f>STOCK[[#This Row],[Costo total]]*STOCK[[#This Row],[Entradas]]</f>
        <v>18.746363636363636</v>
      </c>
      <c r="AB422" s="6">
        <f>STOCK[[#This Row],[Stock Actual]]*STOCK[[#This Row],[Costo total]]</f>
        <v>0</v>
      </c>
    </row>
    <row r="423" spans="1:28" s="4" customFormat="1" ht="50" customHeight="1">
      <c r="A423" s="4" t="s">
        <v>850</v>
      </c>
      <c r="B423" s="13"/>
      <c r="C423" s="4" t="s">
        <v>4</v>
      </c>
      <c r="D423" s="4" t="s">
        <v>1894</v>
      </c>
      <c r="E423" s="4" t="s">
        <v>422</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420</v>
      </c>
      <c r="AA423" s="4">
        <f>STOCK[[#This Row],[Costo total]]*STOCK[[#This Row],[Entradas]]</f>
        <v>18.746363636363636</v>
      </c>
      <c r="AB423" s="4">
        <f>STOCK[[#This Row],[Stock Actual]]*STOCK[[#This Row],[Costo total]]</f>
        <v>0</v>
      </c>
    </row>
    <row r="424" spans="1:28" s="6" customFormat="1" ht="50" customHeight="1">
      <c r="A424" s="6" t="s">
        <v>432</v>
      </c>
      <c r="B424" s="13"/>
      <c r="C424" s="6" t="s">
        <v>4</v>
      </c>
      <c r="D424" s="6" t="s">
        <v>211</v>
      </c>
      <c r="E424" s="6" t="s">
        <v>404</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420</v>
      </c>
      <c r="AA424" s="6">
        <f>STOCK[[#This Row],[Costo total]]*STOCK[[#This Row],[Entradas]]</f>
        <v>18.679545454545455</v>
      </c>
      <c r="AB424" s="6">
        <f>STOCK[[#This Row],[Stock Actual]]*STOCK[[#This Row],[Costo total]]</f>
        <v>0</v>
      </c>
    </row>
    <row r="425" spans="1:28" s="4" customFormat="1" ht="50" customHeight="1">
      <c r="A425" s="4" t="s">
        <v>851</v>
      </c>
      <c r="B425" s="13"/>
      <c r="C425" s="4" t="s">
        <v>4</v>
      </c>
      <c r="D425" s="4" t="s">
        <v>211</v>
      </c>
      <c r="E425" s="4" t="s">
        <v>404</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420</v>
      </c>
      <c r="AA425" s="4">
        <f>STOCK[[#This Row],[Costo total]]*STOCK[[#This Row],[Entradas]]</f>
        <v>35.659090909090907</v>
      </c>
      <c r="AB425" s="4">
        <f>STOCK[[#This Row],[Stock Actual]]*STOCK[[#This Row],[Costo total]]</f>
        <v>0</v>
      </c>
    </row>
    <row r="426" spans="1:28" s="6" customFormat="1" ht="50" customHeight="1">
      <c r="A426" s="6" t="s">
        <v>852</v>
      </c>
      <c r="B426" s="13"/>
      <c r="C426" s="6" t="s">
        <v>4</v>
      </c>
      <c r="D426" s="6" t="s">
        <v>211</v>
      </c>
      <c r="E426" s="6" t="s">
        <v>404</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420</v>
      </c>
      <c r="AA426" s="6">
        <f>STOCK[[#This Row],[Costo total]]*STOCK[[#This Row],[Entradas]]</f>
        <v>35.659090909090907</v>
      </c>
      <c r="AB426" s="6">
        <f>STOCK[[#This Row],[Stock Actual]]*STOCK[[#This Row],[Costo total]]</f>
        <v>0</v>
      </c>
    </row>
    <row r="427" spans="1:28" s="4" customFormat="1" ht="50" customHeight="1">
      <c r="A427" s="4" t="s">
        <v>853</v>
      </c>
      <c r="B427" s="13"/>
      <c r="C427" s="4" t="s">
        <v>4</v>
      </c>
      <c r="D427" s="4" t="s">
        <v>2606</v>
      </c>
      <c r="E427" s="4" t="s">
        <v>405</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420</v>
      </c>
      <c r="AA427" s="4">
        <f>STOCK[[#This Row],[Costo total]]*STOCK[[#This Row],[Entradas]]</f>
        <v>24.956363636363633</v>
      </c>
      <c r="AB427" s="4">
        <f>STOCK[[#This Row],[Stock Actual]]*STOCK[[#This Row],[Costo total]]</f>
        <v>24.956363636363633</v>
      </c>
    </row>
    <row r="428" spans="1:28" s="6" customFormat="1" ht="50" customHeight="1">
      <c r="A428" s="6" t="s">
        <v>854</v>
      </c>
      <c r="B428" s="13"/>
      <c r="C428" s="6" t="s">
        <v>4</v>
      </c>
      <c r="D428" s="6" t="s">
        <v>26</v>
      </c>
      <c r="E428" s="6" t="s">
        <v>405</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420</v>
      </c>
      <c r="AA428" s="6">
        <f>STOCK[[#This Row],[Costo total]]*STOCK[[#This Row],[Entradas]]</f>
        <v>24.956363636363633</v>
      </c>
      <c r="AB428" s="6">
        <f>STOCK[[#This Row],[Stock Actual]]*STOCK[[#This Row],[Costo total]]</f>
        <v>0</v>
      </c>
    </row>
    <row r="429" spans="1:28" s="4" customFormat="1" ht="50" customHeight="1">
      <c r="A429" s="4" t="s">
        <v>855</v>
      </c>
      <c r="B429" s="13"/>
      <c r="C429" s="4" t="s">
        <v>4</v>
      </c>
      <c r="D429" s="4" t="s">
        <v>26</v>
      </c>
      <c r="E429" s="4" t="s">
        <v>405</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8" s="6" customFormat="1" ht="50" customHeight="1">
      <c r="A430" s="6" t="s">
        <v>856</v>
      </c>
      <c r="B430" s="13"/>
      <c r="C430" s="6" t="s">
        <v>4</v>
      </c>
      <c r="D430" s="6" t="s">
        <v>211</v>
      </c>
      <c r="E430" s="6" t="s">
        <v>403</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420</v>
      </c>
      <c r="AA430" s="6">
        <f>STOCK[[#This Row],[Costo total]]*STOCK[[#This Row],[Entradas]]</f>
        <v>20.012727272727272</v>
      </c>
      <c r="AB430" s="6">
        <f>STOCK[[#This Row],[Stock Actual]]*STOCK[[#This Row],[Costo total]]</f>
        <v>0</v>
      </c>
    </row>
    <row r="431" spans="1:28" s="4" customFormat="1" ht="50" customHeight="1">
      <c r="A431" s="4" t="s">
        <v>858</v>
      </c>
      <c r="B431" s="13"/>
      <c r="C431" s="4" t="s">
        <v>4</v>
      </c>
      <c r="D431" s="4" t="s">
        <v>211</v>
      </c>
      <c r="E431" s="4" t="s">
        <v>403</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420</v>
      </c>
      <c r="AA431" s="4">
        <f>STOCK[[#This Row],[Costo total]]*STOCK[[#This Row],[Entradas]]</f>
        <v>60.038181818181812</v>
      </c>
      <c r="AB431" s="4">
        <f>STOCK[[#This Row],[Stock Actual]]*STOCK[[#This Row],[Costo total]]</f>
        <v>0</v>
      </c>
    </row>
    <row r="432" spans="1:28" s="6" customFormat="1" ht="50" customHeight="1">
      <c r="A432" s="6" t="s">
        <v>859</v>
      </c>
      <c r="B432" s="13"/>
      <c r="C432" s="6" t="s">
        <v>4</v>
      </c>
      <c r="D432" s="6" t="s">
        <v>1894</v>
      </c>
      <c r="E432" s="6" t="s">
        <v>431</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429</v>
      </c>
      <c r="AA432" s="6">
        <f>STOCK[[#This Row],[Costo total]]*STOCK[[#This Row],[Entradas]]</f>
        <v>27.61636363636363</v>
      </c>
      <c r="AB432" s="6">
        <f>STOCK[[#This Row],[Stock Actual]]*STOCK[[#This Row],[Costo total]]</f>
        <v>0</v>
      </c>
    </row>
    <row r="433" spans="1:28" s="4" customFormat="1" ht="50" customHeight="1">
      <c r="A433" s="4" t="s">
        <v>433</v>
      </c>
      <c r="B433" s="13"/>
      <c r="C433" s="4" t="s">
        <v>4</v>
      </c>
      <c r="D433" s="4" t="s">
        <v>211</v>
      </c>
      <c r="E433" s="4" t="s">
        <v>406</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421</v>
      </c>
      <c r="AA433" s="4">
        <f>STOCK[[#This Row],[Costo total]]*STOCK[[#This Row],[Entradas]]</f>
        <v>17.545454545454547</v>
      </c>
      <c r="AB433" s="4">
        <f>STOCK[[#This Row],[Stock Actual]]*STOCK[[#This Row],[Costo total]]</f>
        <v>0</v>
      </c>
    </row>
    <row r="434" spans="1:28" s="6" customFormat="1" ht="50" customHeight="1">
      <c r="A434" s="6" t="s">
        <v>860</v>
      </c>
      <c r="B434" s="13"/>
      <c r="C434" s="6" t="s">
        <v>4</v>
      </c>
      <c r="D434" s="6" t="s">
        <v>2202</v>
      </c>
      <c r="E434" s="6" t="s">
        <v>407</v>
      </c>
      <c r="F434" s="6" t="s">
        <v>2106</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420</v>
      </c>
      <c r="AA434" s="6">
        <f>STOCK[[#This Row],[Costo total]]*STOCK[[#This Row],[Entradas]]</f>
        <v>55.179545454545448</v>
      </c>
      <c r="AB434" s="6">
        <f>STOCK[[#This Row],[Stock Actual]]*STOCK[[#This Row],[Costo total]]</f>
        <v>0</v>
      </c>
    </row>
    <row r="435" spans="1:28" s="4" customFormat="1" ht="50" customHeight="1">
      <c r="A435" s="4" t="s">
        <v>434</v>
      </c>
      <c r="B435" s="13"/>
      <c r="C435" s="4" t="s">
        <v>4</v>
      </c>
      <c r="D435" s="4" t="s">
        <v>1894</v>
      </c>
      <c r="E435" s="4" t="s">
        <v>408</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420</v>
      </c>
      <c r="AA435" s="4">
        <f>STOCK[[#This Row],[Costo total]]*STOCK[[#This Row],[Entradas]]</f>
        <v>22.954545454545453</v>
      </c>
      <c r="AB435" s="4">
        <f>STOCK[[#This Row],[Stock Actual]]*STOCK[[#This Row],[Costo total]]</f>
        <v>0</v>
      </c>
    </row>
    <row r="436" spans="1:28" s="6" customFormat="1" ht="50" customHeight="1">
      <c r="A436" s="6" t="s">
        <v>861</v>
      </c>
      <c r="B436" s="13"/>
      <c r="C436" s="6" t="s">
        <v>4</v>
      </c>
      <c r="D436" s="6" t="s">
        <v>1894</v>
      </c>
      <c r="E436" s="6" t="s">
        <v>509</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420</v>
      </c>
      <c r="AA436" s="6">
        <f>STOCK[[#This Row],[Costo total]]*STOCK[[#This Row],[Entradas]]</f>
        <v>11.562272727272727</v>
      </c>
      <c r="AB436" s="6">
        <f>STOCK[[#This Row],[Stock Actual]]*STOCK[[#This Row],[Costo total]]</f>
        <v>0</v>
      </c>
    </row>
    <row r="437" spans="1:28" s="4" customFormat="1" ht="50" customHeight="1">
      <c r="A437" s="4" t="s">
        <v>862</v>
      </c>
      <c r="B437" s="13"/>
      <c r="C437" s="4" t="s">
        <v>4</v>
      </c>
      <c r="D437" s="4" t="s">
        <v>26</v>
      </c>
      <c r="E437" s="4" t="s">
        <v>1624</v>
      </c>
      <c r="F437" s="4" t="s">
        <v>2120</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863</v>
      </c>
      <c r="B438" s="13"/>
      <c r="C438" s="6" t="s">
        <v>4</v>
      </c>
      <c r="D438" s="6" t="s">
        <v>1778</v>
      </c>
      <c r="E438" s="6" t="s">
        <v>1636</v>
      </c>
      <c r="F438" s="6" t="s">
        <v>2121</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435</v>
      </c>
      <c r="B439" s="13"/>
      <c r="C439" s="4" t="s">
        <v>4</v>
      </c>
      <c r="D439" s="4" t="s">
        <v>1516</v>
      </c>
      <c r="E439" s="4" t="s">
        <v>409</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420</v>
      </c>
      <c r="AA439" s="4">
        <f>STOCK[[#This Row],[Costo total]]*STOCK[[#This Row],[Entradas]]</f>
        <v>13.609545454545454</v>
      </c>
      <c r="AB439" s="4">
        <f>STOCK[[#This Row],[Stock Actual]]*STOCK[[#This Row],[Costo total]]</f>
        <v>0</v>
      </c>
    </row>
    <row r="440" spans="1:28" s="6" customFormat="1" ht="50" customHeight="1">
      <c r="A440" s="6" t="s">
        <v>864</v>
      </c>
      <c r="B440" s="13"/>
      <c r="C440" s="6" t="s">
        <v>4</v>
      </c>
      <c r="D440" s="6" t="s">
        <v>1516</v>
      </c>
      <c r="E440" s="6" t="s">
        <v>409</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518</v>
      </c>
      <c r="AA440" s="6">
        <f>STOCK[[#This Row],[Costo total]]*STOCK[[#This Row],[Entradas]]</f>
        <v>13.609545454545454</v>
      </c>
      <c r="AB440" s="6">
        <f>STOCK[[#This Row],[Stock Actual]]*STOCK[[#This Row],[Costo total]]</f>
        <v>0</v>
      </c>
    </row>
    <row r="441" spans="1:28" s="4" customFormat="1" ht="50" customHeight="1">
      <c r="A441" s="4" t="s">
        <v>436</v>
      </c>
      <c r="B441" s="13"/>
      <c r="C441" s="4" t="s">
        <v>4</v>
      </c>
      <c r="D441" s="4" t="s">
        <v>1516</v>
      </c>
      <c r="E441" s="4" t="s">
        <v>409</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420</v>
      </c>
      <c r="AA441" s="4">
        <f>STOCK[[#This Row],[Costo total]]*STOCK[[#This Row],[Entradas]]</f>
        <v>13.609545454545454</v>
      </c>
      <c r="AB441" s="4">
        <f>STOCK[[#This Row],[Stock Actual]]*STOCK[[#This Row],[Costo total]]</f>
        <v>0</v>
      </c>
    </row>
    <row r="442" spans="1:28" s="6" customFormat="1" ht="50" customHeight="1">
      <c r="A442" s="6" t="s">
        <v>865</v>
      </c>
      <c r="B442" s="13"/>
      <c r="C442" s="6" t="s">
        <v>4</v>
      </c>
      <c r="D442" s="6" t="s">
        <v>1516</v>
      </c>
      <c r="E442" s="6" t="s">
        <v>1625</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866</v>
      </c>
      <c r="B443" s="13"/>
      <c r="C443" s="4" t="s">
        <v>4</v>
      </c>
      <c r="D443" s="4" t="s">
        <v>1516</v>
      </c>
      <c r="E443" s="4" t="s">
        <v>1625</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867</v>
      </c>
      <c r="B444" s="13"/>
      <c r="C444" s="6" t="s">
        <v>4</v>
      </c>
      <c r="D444" s="6" t="s">
        <v>1516</v>
      </c>
      <c r="E444" s="6" t="s">
        <v>1625</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857</v>
      </c>
      <c r="B445" s="13"/>
      <c r="C445" s="4" t="s">
        <v>4</v>
      </c>
      <c r="D445" s="4" t="s">
        <v>1777</v>
      </c>
      <c r="E445" s="4" t="s">
        <v>1625</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868</v>
      </c>
      <c r="B446" s="13"/>
      <c r="C446" s="6" t="s">
        <v>4</v>
      </c>
      <c r="D446" s="6" t="s">
        <v>211</v>
      </c>
      <c r="E446" s="6" t="s">
        <v>407</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420</v>
      </c>
      <c r="AA446" s="6">
        <f>STOCK[[#This Row],[Costo total]]*STOCK[[#This Row],[Entradas]]</f>
        <v>33.046363636363637</v>
      </c>
      <c r="AB446" s="6">
        <f>STOCK[[#This Row],[Stock Actual]]*STOCK[[#This Row],[Costo total]]</f>
        <v>0</v>
      </c>
    </row>
    <row r="447" spans="1:28" s="4" customFormat="1" ht="50" customHeight="1">
      <c r="A447" s="4" t="s">
        <v>869</v>
      </c>
      <c r="B447" s="13"/>
      <c r="C447" s="4" t="s">
        <v>4</v>
      </c>
      <c r="D447" s="4" t="s">
        <v>211</v>
      </c>
      <c r="E447" s="4" t="s">
        <v>1626</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870</v>
      </c>
      <c r="B448" s="13"/>
      <c r="C448" s="6" t="s">
        <v>4</v>
      </c>
      <c r="D448" s="6" t="s">
        <v>26</v>
      </c>
      <c r="E448" s="6" t="s">
        <v>1627</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420</v>
      </c>
      <c r="AA448" s="6">
        <f>STOCK[[#This Row],[Costo total]]*STOCK[[#This Row],[Entradas]]</f>
        <v>22.018636363636364</v>
      </c>
      <c r="AB448" s="6">
        <f>STOCK[[#This Row],[Stock Actual]]*STOCK[[#This Row],[Costo total]]</f>
        <v>0</v>
      </c>
    </row>
    <row r="449" spans="1:28" s="4" customFormat="1" ht="50" customHeight="1">
      <c r="A449" s="4" t="s">
        <v>871</v>
      </c>
      <c r="B449" s="13"/>
      <c r="C449" s="4" t="s">
        <v>4</v>
      </c>
      <c r="D449" s="4" t="s">
        <v>26</v>
      </c>
      <c r="E449" s="4" t="s">
        <v>410</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518</v>
      </c>
      <c r="AA449" s="4">
        <f>STOCK[[#This Row],[Costo total]]*STOCK[[#This Row],[Entradas]]</f>
        <v>44.037272727272729</v>
      </c>
      <c r="AB449" s="4">
        <f>STOCK[[#This Row],[Stock Actual]]*STOCK[[#This Row],[Costo total]]</f>
        <v>0</v>
      </c>
    </row>
    <row r="450" spans="1:28" s="6" customFormat="1" ht="50" customHeight="1">
      <c r="A450" s="6" t="s">
        <v>438</v>
      </c>
      <c r="B450" s="13"/>
      <c r="C450" s="6" t="s">
        <v>4</v>
      </c>
      <c r="D450" s="6" t="s">
        <v>26</v>
      </c>
      <c r="E450" s="6" t="s">
        <v>410</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420</v>
      </c>
      <c r="AA450" s="6">
        <f>STOCK[[#This Row],[Costo total]]*STOCK[[#This Row],[Entradas]]</f>
        <v>21.848636363636363</v>
      </c>
      <c r="AB450" s="6">
        <f>STOCK[[#This Row],[Stock Actual]]*STOCK[[#This Row],[Costo total]]</f>
        <v>0</v>
      </c>
    </row>
    <row r="451" spans="1:28" s="4" customFormat="1" ht="50" customHeight="1">
      <c r="A451" s="4" t="s">
        <v>872</v>
      </c>
      <c r="B451" s="13"/>
      <c r="C451" s="4" t="s">
        <v>4</v>
      </c>
      <c r="D451" s="4" t="s">
        <v>26</v>
      </c>
      <c r="E451" s="4" t="s">
        <v>410</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420</v>
      </c>
      <c r="AA451" s="4">
        <f>STOCK[[#This Row],[Costo total]]*STOCK[[#This Row],[Entradas]]</f>
        <v>44.037272727272729</v>
      </c>
      <c r="AB451" s="4">
        <f>STOCK[[#This Row],[Stock Actual]]*STOCK[[#This Row],[Costo total]]</f>
        <v>0</v>
      </c>
    </row>
    <row r="452" spans="1:28" s="6" customFormat="1" ht="50" customHeight="1">
      <c r="A452" s="6" t="s">
        <v>873</v>
      </c>
      <c r="B452" s="13"/>
      <c r="C452" s="6" t="s">
        <v>4</v>
      </c>
      <c r="D452" s="6" t="s">
        <v>1894</v>
      </c>
      <c r="E452" s="6" t="s">
        <v>418</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518</v>
      </c>
      <c r="AA452" s="6">
        <f>STOCK[[#This Row],[Costo total]]*STOCK[[#This Row],[Entradas]]</f>
        <v>8.4090909090909083</v>
      </c>
      <c r="AB452" s="6">
        <f>STOCK[[#This Row],[Stock Actual]]*STOCK[[#This Row],[Costo total]]</f>
        <v>0</v>
      </c>
    </row>
    <row r="453" spans="1:28" s="4" customFormat="1" ht="50" customHeight="1">
      <c r="A453" s="4" t="s">
        <v>874</v>
      </c>
      <c r="B453" s="13"/>
      <c r="C453" s="4" t="s">
        <v>4</v>
      </c>
      <c r="D453" s="4" t="s">
        <v>1894</v>
      </c>
      <c r="E453" s="4" t="s">
        <v>1629</v>
      </c>
      <c r="F453" s="4" t="s">
        <v>1628</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518</v>
      </c>
      <c r="AA453" s="4">
        <f>STOCK[[#This Row],[Costo total]]*STOCK[[#This Row],[Entradas]]</f>
        <v>8.4090909090909083</v>
      </c>
      <c r="AB453" s="4">
        <f>STOCK[[#This Row],[Stock Actual]]*STOCK[[#This Row],[Costo total]]</f>
        <v>0</v>
      </c>
    </row>
    <row r="454" spans="1:28" s="6" customFormat="1" ht="50" customHeight="1">
      <c r="A454" s="6" t="s">
        <v>875</v>
      </c>
      <c r="B454" s="13"/>
      <c r="C454" s="6" t="s">
        <v>4</v>
      </c>
      <c r="D454" s="6" t="s">
        <v>1516</v>
      </c>
      <c r="E454" s="6" t="s">
        <v>411</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518</v>
      </c>
      <c r="AA454" s="6">
        <f>STOCK[[#This Row],[Costo total]]*STOCK[[#This Row],[Entradas]]</f>
        <v>34.742727272727272</v>
      </c>
      <c r="AB454" s="6">
        <f>STOCK[[#This Row],[Stock Actual]]*STOCK[[#This Row],[Costo total]]</f>
        <v>0</v>
      </c>
    </row>
    <row r="455" spans="1:28" s="4" customFormat="1" ht="50" customHeight="1">
      <c r="A455" s="4" t="s">
        <v>876</v>
      </c>
      <c r="B455" s="13"/>
      <c r="C455" s="4" t="s">
        <v>4</v>
      </c>
      <c r="D455" s="4" t="s">
        <v>1516</v>
      </c>
      <c r="E455" s="4" t="s">
        <v>411</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518</v>
      </c>
      <c r="AA455" s="4">
        <f>STOCK[[#This Row],[Costo total]]*STOCK[[#This Row],[Entradas]]</f>
        <v>52.114090909090905</v>
      </c>
      <c r="AB455" s="4">
        <f>STOCK[[#This Row],[Stock Actual]]*STOCK[[#This Row],[Costo total]]</f>
        <v>0</v>
      </c>
    </row>
    <row r="456" spans="1:28" s="6" customFormat="1" ht="50" customHeight="1">
      <c r="A456" s="6" t="s">
        <v>439</v>
      </c>
      <c r="B456" s="13"/>
      <c r="C456" s="6" t="s">
        <v>4</v>
      </c>
      <c r="D456" s="6" t="s">
        <v>1516</v>
      </c>
      <c r="E456" s="6" t="s">
        <v>411</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420</v>
      </c>
      <c r="AA456" s="6">
        <f>STOCK[[#This Row],[Costo total]]*STOCK[[#This Row],[Entradas]]</f>
        <v>34.742727272727272</v>
      </c>
      <c r="AB456" s="6">
        <f>STOCK[[#This Row],[Stock Actual]]*STOCK[[#This Row],[Costo total]]</f>
        <v>0</v>
      </c>
    </row>
    <row r="457" spans="1:28" s="4" customFormat="1" ht="50" customHeight="1">
      <c r="A457" s="4" t="s">
        <v>877</v>
      </c>
      <c r="B457" s="13"/>
      <c r="C457" s="4" t="s">
        <v>4</v>
      </c>
      <c r="D457" s="4" t="s">
        <v>972</v>
      </c>
      <c r="E457" s="4" t="s">
        <v>398</v>
      </c>
      <c r="F457" s="4" t="s">
        <v>1512</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518</v>
      </c>
      <c r="AA457" s="4">
        <f>STOCK[[#This Row],[Costo total]]*STOCK[[#This Row],[Entradas]]</f>
        <v>14.877272727272727</v>
      </c>
      <c r="AB457" s="4">
        <f>STOCK[[#This Row],[Stock Actual]]*STOCK[[#This Row],[Costo total]]</f>
        <v>0</v>
      </c>
    </row>
    <row r="458" spans="1:28" s="6" customFormat="1" ht="50" customHeight="1">
      <c r="A458" s="6" t="s">
        <v>437</v>
      </c>
      <c r="B458" s="13"/>
      <c r="C458" s="6" t="s">
        <v>4</v>
      </c>
      <c r="D458" s="6" t="s">
        <v>211</v>
      </c>
      <c r="E458" s="6" t="s">
        <v>399</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421</v>
      </c>
      <c r="AA458" s="6">
        <f>STOCK[[#This Row],[Costo total]]*STOCK[[#This Row],[Entradas]]</f>
        <v>13.922727272727272</v>
      </c>
      <c r="AB458" s="6">
        <f>STOCK[[#This Row],[Stock Actual]]*STOCK[[#This Row],[Costo total]]</f>
        <v>0</v>
      </c>
    </row>
    <row r="459" spans="1:28" s="4" customFormat="1" ht="50" customHeight="1">
      <c r="A459" s="4" t="s">
        <v>440</v>
      </c>
      <c r="B459" s="13"/>
      <c r="C459" s="4" t="s">
        <v>4</v>
      </c>
      <c r="D459" s="4" t="s">
        <v>1516</v>
      </c>
      <c r="E459" s="4" t="s">
        <v>412</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878</v>
      </c>
      <c r="B460" s="13"/>
      <c r="C460" s="6" t="s">
        <v>4</v>
      </c>
      <c r="D460" s="6" t="s">
        <v>1516</v>
      </c>
      <c r="E460" s="6" t="s">
        <v>1630</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518</v>
      </c>
      <c r="AA460" s="6">
        <f>STOCK[[#This Row],[Costo total]]*STOCK[[#This Row],[Entradas]]</f>
        <v>48.344545454545454</v>
      </c>
      <c r="AB460" s="6">
        <f>STOCK[[#This Row],[Stock Actual]]*STOCK[[#This Row],[Costo total]]</f>
        <v>0</v>
      </c>
    </row>
    <row r="461" spans="1:28" s="4" customFormat="1" ht="50" customHeight="1">
      <c r="A461" s="4" t="s">
        <v>879</v>
      </c>
      <c r="B461" s="13"/>
      <c r="C461" s="4" t="s">
        <v>4</v>
      </c>
      <c r="D461" s="4" t="s">
        <v>1516</v>
      </c>
      <c r="E461" s="4" t="s">
        <v>412</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880</v>
      </c>
      <c r="B462" s="13"/>
      <c r="C462" s="6" t="s">
        <v>4</v>
      </c>
      <c r="D462" s="6" t="s">
        <v>2206</v>
      </c>
      <c r="E462" s="6" t="s">
        <v>1630</v>
      </c>
      <c r="F462" s="6" t="s">
        <v>2077</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881</v>
      </c>
      <c r="B463" s="13"/>
      <c r="C463" s="4" t="s">
        <v>4</v>
      </c>
      <c r="D463" s="4" t="s">
        <v>2207</v>
      </c>
      <c r="E463" s="4" t="s">
        <v>1629</v>
      </c>
      <c r="F463" s="4" t="s">
        <v>241</v>
      </c>
      <c r="G463" s="4" t="s">
        <v>69</v>
      </c>
      <c r="H463" s="4">
        <f>STOCK[[#This Row],[Precio Final]]</f>
        <v>10</v>
      </c>
      <c r="I463" s="4">
        <f>STOCK[[#This Row],[Precio Venta Ideal (x1.5)]]</f>
        <v>11.676136363636363</v>
      </c>
      <c r="J463" s="5">
        <v>2</v>
      </c>
      <c r="K463" s="5">
        <f>SUMIFS(VENTAS[Cantidad],VENTAS[Código del producto Vendido],STOCK[[#This Row],[Code]])</f>
        <v>1</v>
      </c>
      <c r="L463" s="5">
        <f>STOCK[[#This Row],[Entradas]]-STOCK[[#This Row],[Salidas]]</f>
        <v>1</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2.2159090909090917</v>
      </c>
      <c r="AA463" s="4">
        <f>STOCK[[#This Row],[Costo total]]*STOCK[[#This Row],[Entradas]]</f>
        <v>15.568181818181817</v>
      </c>
      <c r="AB463" s="4">
        <f>STOCK[[#This Row],[Stock Actual]]*STOCK[[#This Row],[Costo total]]</f>
        <v>7.7840909090909083</v>
      </c>
    </row>
    <row r="464" spans="1:28" s="6" customFormat="1" ht="50" customHeight="1">
      <c r="A464" s="6" t="s">
        <v>882</v>
      </c>
      <c r="B464" s="13"/>
      <c r="C464" s="6" t="s">
        <v>4</v>
      </c>
      <c r="D464" s="6" t="s">
        <v>2207</v>
      </c>
      <c r="E464" s="6" t="s">
        <v>1631</v>
      </c>
      <c r="F464" s="6" t="s">
        <v>2122</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883</v>
      </c>
      <c r="B465" s="13"/>
      <c r="C465" s="4" t="s">
        <v>4</v>
      </c>
      <c r="D465" s="4" t="s">
        <v>2207</v>
      </c>
      <c r="E465" s="4" t="s">
        <v>1631</v>
      </c>
      <c r="F465" s="4" t="s">
        <v>2531</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884</v>
      </c>
      <c r="B466" s="13"/>
      <c r="C466" s="6" t="s">
        <v>4</v>
      </c>
      <c r="D466" s="6" t="s">
        <v>211</v>
      </c>
      <c r="E466" s="6" t="s">
        <v>413</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518</v>
      </c>
      <c r="AA466" s="6">
        <f>STOCK[[#This Row],[Costo total]]*STOCK[[#This Row],[Entradas]]</f>
        <v>17.824999999999999</v>
      </c>
      <c r="AB466" s="6">
        <f>STOCK[[#This Row],[Stock Actual]]*STOCK[[#This Row],[Costo total]]</f>
        <v>0</v>
      </c>
    </row>
    <row r="467" spans="1:28" s="4" customFormat="1" ht="50" customHeight="1">
      <c r="A467" s="4" t="s">
        <v>885</v>
      </c>
      <c r="B467" s="13"/>
      <c r="C467" s="4" t="s">
        <v>4</v>
      </c>
      <c r="D467" s="4" t="s">
        <v>1776</v>
      </c>
      <c r="E467" s="4" t="s">
        <v>1633</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886</v>
      </c>
      <c r="B468" s="13"/>
      <c r="C468" s="6" t="s">
        <v>4</v>
      </c>
      <c r="D468" s="6" t="s">
        <v>972</v>
      </c>
      <c r="E468" s="6" t="s">
        <v>414</v>
      </c>
      <c r="F468" s="6" t="s">
        <v>1512</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547</v>
      </c>
      <c r="AA468" s="6">
        <f>STOCK[[#This Row],[Costo total]]*STOCK[[#This Row],[Entradas]]</f>
        <v>16.977272727272727</v>
      </c>
      <c r="AB468" s="6">
        <f>STOCK[[#This Row],[Stock Actual]]*STOCK[[#This Row],[Costo total]]</f>
        <v>0</v>
      </c>
    </row>
    <row r="469" spans="1:28" s="4" customFormat="1" ht="50" customHeight="1">
      <c r="A469" s="4" t="s">
        <v>441</v>
      </c>
      <c r="B469" s="13"/>
      <c r="C469" s="4" t="s">
        <v>4</v>
      </c>
      <c r="D469" s="4" t="s">
        <v>1894</v>
      </c>
      <c r="E469" s="4" t="s">
        <v>415</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887</v>
      </c>
      <c r="B470" s="13"/>
      <c r="C470" s="6" t="s">
        <v>4</v>
      </c>
      <c r="D470" s="6" t="s">
        <v>1894</v>
      </c>
      <c r="E470" s="6" t="s">
        <v>415</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518</v>
      </c>
      <c r="AA470" s="6">
        <f>STOCK[[#This Row],[Costo total]]*STOCK[[#This Row],[Entradas]]</f>
        <v>8.0113636363636367</v>
      </c>
      <c r="AB470" s="6">
        <f>STOCK[[#This Row],[Stock Actual]]*STOCK[[#This Row],[Costo total]]</f>
        <v>0</v>
      </c>
    </row>
    <row r="471" spans="1:28" s="4" customFormat="1" ht="50" customHeight="1">
      <c r="A471" s="4" t="s">
        <v>442</v>
      </c>
      <c r="B471" s="13"/>
      <c r="C471" s="4" t="s">
        <v>4</v>
      </c>
      <c r="D471" s="4" t="s">
        <v>1894</v>
      </c>
      <c r="E471" s="4" t="s">
        <v>415</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888</v>
      </c>
      <c r="B472" s="13"/>
      <c r="C472" s="6" t="s">
        <v>4</v>
      </c>
      <c r="D472" s="6" t="s">
        <v>26</v>
      </c>
      <c r="E472" s="6" t="s">
        <v>416</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420</v>
      </c>
      <c r="AA472" s="6">
        <f>STOCK[[#This Row],[Costo total]]*STOCK[[#This Row],[Entradas]]</f>
        <v>18.027727272727272</v>
      </c>
      <c r="AB472" s="6">
        <f>STOCK[[#This Row],[Stock Actual]]*STOCK[[#This Row],[Costo total]]</f>
        <v>0</v>
      </c>
    </row>
    <row r="473" spans="1:28" s="4" customFormat="1" ht="50" customHeight="1">
      <c r="A473" s="4" t="s">
        <v>443</v>
      </c>
      <c r="B473" s="13"/>
      <c r="C473" s="4" t="s">
        <v>4</v>
      </c>
      <c r="D473" s="4" t="s">
        <v>26</v>
      </c>
      <c r="E473" s="4" t="s">
        <v>416</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420</v>
      </c>
      <c r="AA473" s="4">
        <f>STOCK[[#This Row],[Costo total]]*STOCK[[#This Row],[Entradas]]</f>
        <v>18.027727272727272</v>
      </c>
      <c r="AB473" s="4">
        <f>STOCK[[#This Row],[Stock Actual]]*STOCK[[#This Row],[Costo total]]</f>
        <v>0</v>
      </c>
    </row>
    <row r="474" spans="1:28" s="6" customFormat="1" ht="50" customHeight="1">
      <c r="A474" s="6" t="s">
        <v>889</v>
      </c>
      <c r="B474" s="13"/>
      <c r="C474" s="6" t="s">
        <v>4</v>
      </c>
      <c r="D474" s="6" t="s">
        <v>1778</v>
      </c>
      <c r="E474" s="6" t="s">
        <v>1634</v>
      </c>
      <c r="F474" s="6" t="s">
        <v>2077</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420</v>
      </c>
      <c r="AA474" s="6">
        <f>STOCK[[#This Row],[Costo total]]*STOCK[[#This Row],[Entradas]]</f>
        <v>17.527727272727272</v>
      </c>
      <c r="AB474" s="6">
        <f>STOCK[[#This Row],[Stock Actual]]*STOCK[[#This Row],[Costo total]]</f>
        <v>0</v>
      </c>
    </row>
    <row r="475" spans="1:28" s="4" customFormat="1" ht="50" customHeight="1">
      <c r="A475" s="4" t="s">
        <v>890</v>
      </c>
      <c r="B475" s="13"/>
      <c r="C475" s="4" t="s">
        <v>4</v>
      </c>
      <c r="D475" s="4" t="s">
        <v>1894</v>
      </c>
      <c r="E475" s="4" t="s">
        <v>419</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420</v>
      </c>
      <c r="AA475" s="4">
        <f>STOCK[[#This Row],[Costo total]]*STOCK[[#This Row],[Entradas]]</f>
        <v>8.8345454545454558</v>
      </c>
      <c r="AB475" s="4">
        <f>STOCK[[#This Row],[Stock Actual]]*STOCK[[#This Row],[Costo total]]</f>
        <v>0</v>
      </c>
    </row>
    <row r="476" spans="1:28" s="6" customFormat="1" ht="50" customHeight="1">
      <c r="A476" s="6" t="s">
        <v>891</v>
      </c>
      <c r="B476" s="13"/>
      <c r="C476" s="6" t="s">
        <v>4</v>
      </c>
      <c r="D476" s="6" t="s">
        <v>1894</v>
      </c>
      <c r="E476" s="6" t="s">
        <v>419</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518</v>
      </c>
      <c r="AA476" s="6">
        <f>STOCK[[#This Row],[Costo total]]*STOCK[[#This Row],[Entradas]]</f>
        <v>8.5795454545454533</v>
      </c>
      <c r="AB476" s="6">
        <f>STOCK[[#This Row],[Stock Actual]]*STOCK[[#This Row],[Costo total]]</f>
        <v>0</v>
      </c>
    </row>
    <row r="477" spans="1:28" s="4" customFormat="1" ht="50" customHeight="1">
      <c r="A477" s="4" t="s">
        <v>892</v>
      </c>
      <c r="B477" s="13"/>
      <c r="C477" s="4" t="s">
        <v>4</v>
      </c>
      <c r="D477" s="4" t="s">
        <v>1894</v>
      </c>
      <c r="E477" s="4" t="s">
        <v>1629</v>
      </c>
      <c r="F477" s="4" t="s">
        <v>2113</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444</v>
      </c>
      <c r="B478" s="13"/>
      <c r="C478" s="6" t="s">
        <v>4</v>
      </c>
      <c r="D478" s="6" t="s">
        <v>26</v>
      </c>
      <c r="E478" s="6" t="s">
        <v>417</v>
      </c>
      <c r="F478" s="6" t="s">
        <v>402</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420</v>
      </c>
      <c r="AA478" s="6">
        <f>STOCK[[#This Row],[Costo total]]*STOCK[[#This Row],[Entradas]]</f>
        <v>16.504545454545454</v>
      </c>
      <c r="AB478" s="6">
        <f>STOCK[[#This Row],[Stock Actual]]*STOCK[[#This Row],[Costo total]]</f>
        <v>0</v>
      </c>
    </row>
    <row r="479" spans="1:28" s="4" customFormat="1" ht="50" customHeight="1">
      <c r="A479" s="4" t="s">
        <v>893</v>
      </c>
      <c r="B479" s="13"/>
      <c r="C479" s="4" t="s">
        <v>4</v>
      </c>
      <c r="D479" s="4" t="s">
        <v>1894</v>
      </c>
      <c r="E479" s="4" t="s">
        <v>2044</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420</v>
      </c>
      <c r="AA479" s="4">
        <f>STOCK[[#This Row],[Costo total]]*STOCK[[#This Row],[Entradas]]</f>
        <v>21.36</v>
      </c>
      <c r="AB479" s="4">
        <f>STOCK[[#This Row],[Stock Actual]]*STOCK[[#This Row],[Costo total]]</f>
        <v>10.68</v>
      </c>
    </row>
    <row r="480" spans="1:28" s="6" customFormat="1" ht="50" customHeight="1">
      <c r="A480" s="6" t="s">
        <v>894</v>
      </c>
      <c r="B480" s="13"/>
      <c r="C480" s="6" t="s">
        <v>4</v>
      </c>
      <c r="D480" s="6" t="s">
        <v>1894</v>
      </c>
      <c r="E480" s="6" t="s">
        <v>2044</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420</v>
      </c>
      <c r="AA480" s="6">
        <f>STOCK[[#This Row],[Costo total]]*STOCK[[#This Row],[Entradas]]</f>
        <v>21.36</v>
      </c>
      <c r="AB480" s="6">
        <f>STOCK[[#This Row],[Stock Actual]]*STOCK[[#This Row],[Costo total]]</f>
        <v>10.68</v>
      </c>
    </row>
    <row r="481" spans="1:28" s="4" customFormat="1" ht="50" customHeight="1">
      <c r="A481" s="4" t="s">
        <v>895</v>
      </c>
      <c r="B481" s="13"/>
      <c r="C481" s="4" t="s">
        <v>4</v>
      </c>
      <c r="D481" s="4" t="s">
        <v>1894</v>
      </c>
      <c r="E481" s="4" t="s">
        <v>1635</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420</v>
      </c>
      <c r="AA481" s="4">
        <f>STOCK[[#This Row],[Costo total]]*STOCK[[#This Row],[Entradas]]</f>
        <v>10.68</v>
      </c>
      <c r="AB481" s="4">
        <f>STOCK[[#This Row],[Stock Actual]]*STOCK[[#This Row],[Costo total]]</f>
        <v>0</v>
      </c>
    </row>
    <row r="482" spans="1:28" s="6" customFormat="1" ht="50" customHeight="1">
      <c r="A482" s="6" t="s">
        <v>896</v>
      </c>
      <c r="B482" s="13"/>
      <c r="C482" s="6" t="s">
        <v>4</v>
      </c>
      <c r="D482" s="6" t="s">
        <v>2605</v>
      </c>
      <c r="E482" s="6" t="s">
        <v>2083</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420</v>
      </c>
      <c r="AA482" s="6">
        <f>STOCK[[#This Row],[Costo total]]*STOCK[[#This Row],[Entradas]]</f>
        <v>35.654545454545456</v>
      </c>
      <c r="AB482" s="6">
        <f>STOCK[[#This Row],[Stock Actual]]*STOCK[[#This Row],[Costo total]]</f>
        <v>17.827272727272728</v>
      </c>
    </row>
    <row r="483" spans="1:28" s="4" customFormat="1" ht="50" customHeight="1">
      <c r="A483" s="4" t="s">
        <v>897</v>
      </c>
      <c r="B483" s="13"/>
      <c r="C483" s="4" t="s">
        <v>4</v>
      </c>
      <c r="D483" s="4" t="s">
        <v>26</v>
      </c>
      <c r="E483" s="4" t="s">
        <v>2083</v>
      </c>
      <c r="F483" s="4" t="s">
        <v>2084</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420</v>
      </c>
      <c r="AA483" s="4">
        <f>STOCK[[#This Row],[Costo total]]*STOCK[[#This Row],[Entradas]]</f>
        <v>35.654545454545456</v>
      </c>
      <c r="AB483" s="4">
        <f>STOCK[[#This Row],[Stock Actual]]*STOCK[[#This Row],[Costo total]]</f>
        <v>0</v>
      </c>
    </row>
    <row r="484" spans="1:28" s="6" customFormat="1" ht="50" customHeight="1">
      <c r="A484" s="6" t="s">
        <v>898</v>
      </c>
      <c r="B484" s="13"/>
      <c r="C484" s="6" t="s">
        <v>4</v>
      </c>
      <c r="D484" s="6" t="s">
        <v>211</v>
      </c>
      <c r="E484" s="6" t="s">
        <v>400</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420</v>
      </c>
      <c r="AA484" s="6">
        <f>STOCK[[#This Row],[Costo total]]*STOCK[[#This Row],[Entradas]]</f>
        <v>34.290909090909089</v>
      </c>
      <c r="AB484" s="6">
        <f>STOCK[[#This Row],[Stock Actual]]*STOCK[[#This Row],[Costo total]]</f>
        <v>0</v>
      </c>
    </row>
    <row r="485" spans="1:28" s="4" customFormat="1" ht="50" customHeight="1">
      <c r="A485" s="4" t="s">
        <v>899</v>
      </c>
      <c r="B485" s="13"/>
      <c r="C485" s="4" t="s">
        <v>4</v>
      </c>
      <c r="D485" s="4" t="s">
        <v>2610</v>
      </c>
      <c r="E485" s="4" t="s">
        <v>423</v>
      </c>
      <c r="F485" s="4" t="s">
        <v>2106</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518</v>
      </c>
      <c r="AA485" s="4">
        <f>STOCK[[#This Row],[Costo total]]*STOCK[[#This Row],[Entradas]]</f>
        <v>28.229545454545452</v>
      </c>
      <c r="AB485" s="4">
        <f>STOCK[[#This Row],[Stock Actual]]*STOCK[[#This Row],[Costo total]]</f>
        <v>0</v>
      </c>
    </row>
    <row r="486" spans="1:28" s="6" customFormat="1" ht="50" customHeight="1">
      <c r="A486" s="6" t="s">
        <v>900</v>
      </c>
      <c r="B486" s="13"/>
      <c r="C486" s="6" t="s">
        <v>4</v>
      </c>
      <c r="D486" s="6" t="s">
        <v>1778</v>
      </c>
      <c r="E486" s="6" t="s">
        <v>423</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518</v>
      </c>
      <c r="AA486" s="6">
        <f>STOCK[[#This Row],[Costo total]]*STOCK[[#This Row],[Entradas]]</f>
        <v>27.704545454545453</v>
      </c>
      <c r="AB486" s="6">
        <f>STOCK[[#This Row],[Stock Actual]]*STOCK[[#This Row],[Costo total]]</f>
        <v>0</v>
      </c>
    </row>
    <row r="487" spans="1:28" s="4" customFormat="1" ht="50" customHeight="1">
      <c r="A487" s="4" t="s">
        <v>901</v>
      </c>
      <c r="B487" s="13"/>
      <c r="C487" s="4" t="s">
        <v>4</v>
      </c>
      <c r="D487" s="4" t="s">
        <v>2605</v>
      </c>
      <c r="E487" s="4" t="s">
        <v>423</v>
      </c>
      <c r="F487" s="4" t="s">
        <v>2086</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420</v>
      </c>
      <c r="AA487" s="4">
        <f>STOCK[[#This Row],[Costo total]]*STOCK[[#This Row],[Entradas]]</f>
        <v>51.384090909090908</v>
      </c>
      <c r="AB487" s="4">
        <f>STOCK[[#This Row],[Stock Actual]]*STOCK[[#This Row],[Costo total]]</f>
        <v>0</v>
      </c>
    </row>
    <row r="488" spans="1:28" s="6" customFormat="1" ht="50" customHeight="1">
      <c r="A488" s="6" t="s">
        <v>902</v>
      </c>
      <c r="B488" s="13"/>
      <c r="C488" s="6" t="s">
        <v>4</v>
      </c>
      <c r="D488" s="6" t="s">
        <v>134</v>
      </c>
      <c r="E488" s="6" t="s">
        <v>401</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518</v>
      </c>
      <c r="AA488" s="6">
        <f>STOCK[[#This Row],[Costo total]]*STOCK[[#This Row],[Entradas]]</f>
        <v>17.797727272727272</v>
      </c>
      <c r="AB488" s="6">
        <f>STOCK[[#This Row],[Stock Actual]]*STOCK[[#This Row],[Costo total]]</f>
        <v>0</v>
      </c>
    </row>
    <row r="489" spans="1:28" s="4" customFormat="1" ht="50" customHeight="1">
      <c r="A489" s="4" t="s">
        <v>445</v>
      </c>
      <c r="B489" s="13"/>
      <c r="C489" s="4" t="s">
        <v>4</v>
      </c>
      <c r="D489" s="4" t="s">
        <v>1894</v>
      </c>
      <c r="E489" s="4" t="s">
        <v>424</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420</v>
      </c>
      <c r="AA489" s="4">
        <f>STOCK[[#This Row],[Costo total]]*STOCK[[#This Row],[Entradas]]</f>
        <v>8.3568181818181806</v>
      </c>
      <c r="AB489" s="4">
        <f>STOCK[[#This Row],[Stock Actual]]*STOCK[[#This Row],[Costo total]]</f>
        <v>0</v>
      </c>
    </row>
    <row r="490" spans="1:28" s="6" customFormat="1" ht="50" customHeight="1">
      <c r="A490" s="6" t="s">
        <v>903</v>
      </c>
      <c r="B490" s="13"/>
      <c r="C490" s="6" t="s">
        <v>4</v>
      </c>
      <c r="D490" s="6" t="s">
        <v>1894</v>
      </c>
      <c r="E490" s="6" t="s">
        <v>424</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518</v>
      </c>
      <c r="AA490" s="6">
        <f>STOCK[[#This Row],[Costo total]]*STOCK[[#This Row],[Entradas]]</f>
        <v>16.713636363636361</v>
      </c>
      <c r="AB490" s="6">
        <f>STOCK[[#This Row],[Stock Actual]]*STOCK[[#This Row],[Costo total]]</f>
        <v>0</v>
      </c>
    </row>
    <row r="491" spans="1:28" s="4" customFormat="1" ht="50" customHeight="1">
      <c r="A491" s="4" t="s">
        <v>904</v>
      </c>
      <c r="B491" s="13"/>
      <c r="C491" s="4" t="s">
        <v>4</v>
      </c>
      <c r="D491" s="4" t="s">
        <v>1894</v>
      </c>
      <c r="E491" s="4" t="s">
        <v>424</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518</v>
      </c>
      <c r="AA491" s="4">
        <f>STOCK[[#This Row],[Costo total]]*STOCK[[#This Row],[Entradas]]</f>
        <v>8.3568181818181806</v>
      </c>
      <c r="AB491" s="4">
        <f>STOCK[[#This Row],[Stock Actual]]*STOCK[[#This Row],[Costo total]]</f>
        <v>0</v>
      </c>
    </row>
    <row r="492" spans="1:28" s="6" customFormat="1" ht="50" customHeight="1">
      <c r="A492" s="6" t="s">
        <v>905</v>
      </c>
      <c r="B492" s="13"/>
      <c r="C492" s="6" t="s">
        <v>4</v>
      </c>
      <c r="D492" s="6" t="s">
        <v>1516</v>
      </c>
      <c r="E492" s="6" t="s">
        <v>1637</v>
      </c>
      <c r="F492" s="6" t="s">
        <v>238</v>
      </c>
      <c r="G492" s="6" t="s">
        <v>69</v>
      </c>
      <c r="H492" s="6">
        <f>STOCK[[#This Row],[Precio Final]]</f>
        <v>19</v>
      </c>
      <c r="I492" s="6">
        <f>STOCK[[#This Row],[Precio Venta Ideal (x1.5)]]</f>
        <v>15.007499999999999</v>
      </c>
      <c r="J492" s="29">
        <v>2</v>
      </c>
      <c r="K492" s="29">
        <f>SUMIFS(VENTAS[Cantidad],VENTAS[Código del producto Vendido],STOCK[[#This Row],[Code]])</f>
        <v>1</v>
      </c>
      <c r="L492" s="29">
        <f>STOCK[[#This Row],[Entradas]]-STOCK[[#This Row],[Salidas]]</f>
        <v>1</v>
      </c>
      <c r="M492" s="6">
        <f>STOCK[[#This Row],[Precio Final]]*10%</f>
        <v>1.9000000000000001</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10.004999999999999</v>
      </c>
      <c r="U492" s="6">
        <f>STOCK[[#This Row],[Costo total]]*1.5</f>
        <v>15.007499999999999</v>
      </c>
      <c r="V492" s="6">
        <v>19</v>
      </c>
      <c r="W492" s="6">
        <f>STOCK[[#This Row],[Precio Final]]-STOCK[[#This Row],[Costo total]]</f>
        <v>8.995000000000001</v>
      </c>
      <c r="X492" s="6">
        <f>STOCK[[#This Row],[Ganancia Unitaria]]*STOCK[[#This Row],[Salidas]]</f>
        <v>8.995000000000001</v>
      </c>
      <c r="AA492" s="6">
        <f>STOCK[[#This Row],[Costo total]]*STOCK[[#This Row],[Entradas]]</f>
        <v>20.009999999999998</v>
      </c>
      <c r="AB492" s="6">
        <f>STOCK[[#This Row],[Stock Actual]]*STOCK[[#This Row],[Costo total]]</f>
        <v>10.004999999999999</v>
      </c>
    </row>
    <row r="493" spans="1:28" s="4" customFormat="1" ht="50" customHeight="1">
      <c r="A493" s="4" t="s">
        <v>446</v>
      </c>
      <c r="B493" s="13"/>
      <c r="C493" s="4" t="s">
        <v>4</v>
      </c>
      <c r="D493" s="4" t="s">
        <v>1516</v>
      </c>
      <c r="E493" s="4" t="s">
        <v>425</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8" s="6" customFormat="1" ht="50" customHeight="1">
      <c r="A494" s="6" t="s">
        <v>906</v>
      </c>
      <c r="B494" s="13"/>
      <c r="C494" s="6" t="s">
        <v>4</v>
      </c>
      <c r="D494" s="6" t="s">
        <v>1516</v>
      </c>
      <c r="E494" s="6" t="s">
        <v>425</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8" s="4" customFormat="1" ht="50" customHeight="1">
      <c r="A495" s="4" t="s">
        <v>907</v>
      </c>
      <c r="B495" s="13"/>
      <c r="C495" s="4" t="s">
        <v>4</v>
      </c>
      <c r="D495" s="4" t="s">
        <v>1894</v>
      </c>
      <c r="E495" s="4" t="s">
        <v>427</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420</v>
      </c>
      <c r="AA495" s="4">
        <f>STOCK[[#This Row],[Costo total]]*STOCK[[#This Row],[Entradas]]</f>
        <v>7.9590909090909081</v>
      </c>
      <c r="AB495" s="4">
        <f>STOCK[[#This Row],[Stock Actual]]*STOCK[[#This Row],[Costo total]]</f>
        <v>0</v>
      </c>
    </row>
    <row r="496" spans="1:28" s="6" customFormat="1" ht="50" customHeight="1">
      <c r="A496" s="6" t="s">
        <v>908</v>
      </c>
      <c r="B496" s="13"/>
      <c r="C496" s="6" t="s">
        <v>4</v>
      </c>
      <c r="D496" s="6" t="s">
        <v>1894</v>
      </c>
      <c r="E496" s="6" t="s">
        <v>427</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420</v>
      </c>
      <c r="AA496" s="6">
        <f>STOCK[[#This Row],[Costo total]]*STOCK[[#This Row],[Entradas]]</f>
        <v>7.9590909090909081</v>
      </c>
      <c r="AB496" s="6">
        <f>STOCK[[#This Row],[Stock Actual]]*STOCK[[#This Row],[Costo total]]</f>
        <v>0</v>
      </c>
    </row>
    <row r="497" spans="1:28" s="4" customFormat="1" ht="50" customHeight="1">
      <c r="A497" s="4" t="s">
        <v>448</v>
      </c>
      <c r="B497" s="13"/>
      <c r="C497" s="4" t="s">
        <v>4</v>
      </c>
      <c r="D497" s="4" t="s">
        <v>1894</v>
      </c>
      <c r="E497" s="4" t="s">
        <v>427</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420</v>
      </c>
      <c r="AA497" s="4">
        <f>STOCK[[#This Row],[Costo total]]*STOCK[[#This Row],[Entradas]]</f>
        <v>7.9590909090909081</v>
      </c>
      <c r="AB497" s="4">
        <f>STOCK[[#This Row],[Stock Actual]]*STOCK[[#This Row],[Costo total]]</f>
        <v>0</v>
      </c>
    </row>
    <row r="498" spans="1:28" s="6" customFormat="1" ht="50" customHeight="1">
      <c r="A498" s="6" t="s">
        <v>909</v>
      </c>
      <c r="B498" s="13"/>
      <c r="C498" s="6" t="s">
        <v>4</v>
      </c>
      <c r="D498" s="6" t="s">
        <v>1894</v>
      </c>
      <c r="E498" s="6" t="s">
        <v>430</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429</v>
      </c>
      <c r="AA498" s="6">
        <f>STOCK[[#This Row],[Costo total]]*STOCK[[#This Row],[Entradas]]</f>
        <v>26.867045454545455</v>
      </c>
      <c r="AB498" s="6">
        <f>STOCK[[#This Row],[Stock Actual]]*STOCK[[#This Row],[Costo total]]</f>
        <v>0</v>
      </c>
    </row>
    <row r="499" spans="1:28" s="4" customFormat="1" ht="50" customHeight="1">
      <c r="A499" s="4" t="s">
        <v>910</v>
      </c>
      <c r="B499" s="13"/>
      <c r="C499" s="4" t="s">
        <v>4</v>
      </c>
      <c r="D499" s="4" t="s">
        <v>134</v>
      </c>
      <c r="E499" s="4" t="s">
        <v>426</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420</v>
      </c>
      <c r="AA499" s="4">
        <f>STOCK[[#This Row],[Costo total]]*STOCK[[#This Row],[Entradas]]</f>
        <v>5.0034090909090914</v>
      </c>
      <c r="AB499" s="4">
        <f>STOCK[[#This Row],[Stock Actual]]*STOCK[[#This Row],[Costo total]]</f>
        <v>0</v>
      </c>
    </row>
    <row r="500" spans="1:28" s="6" customFormat="1" ht="50" customHeight="1">
      <c r="A500" s="6" t="s">
        <v>911</v>
      </c>
      <c r="B500" s="13"/>
      <c r="C500" s="6" t="s">
        <v>4</v>
      </c>
      <c r="D500" s="6" t="s">
        <v>372</v>
      </c>
      <c r="E500" s="6" t="s">
        <v>452</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912</v>
      </c>
      <c r="B501" s="13"/>
      <c r="C501" s="4" t="s">
        <v>4</v>
      </c>
      <c r="D501" s="4" t="s">
        <v>372</v>
      </c>
      <c r="E501" s="4" t="s">
        <v>452</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913</v>
      </c>
      <c r="B502" s="13"/>
      <c r="C502" s="6" t="s">
        <v>4</v>
      </c>
      <c r="D502" s="6" t="s">
        <v>1516</v>
      </c>
      <c r="E502" s="6" t="s">
        <v>453</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customHeight="1">
      <c r="A503" s="4" t="s">
        <v>914</v>
      </c>
      <c r="B503" s="13"/>
      <c r="C503" s="4" t="s">
        <v>4</v>
      </c>
      <c r="D503" s="4" t="s">
        <v>1516</v>
      </c>
      <c r="E503" s="4" t="s">
        <v>1638</v>
      </c>
      <c r="F503" s="4" t="s">
        <v>2086</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915</v>
      </c>
      <c r="B504" s="13"/>
      <c r="C504" s="6" t="s">
        <v>4</v>
      </c>
      <c r="D504" s="6" t="s">
        <v>372</v>
      </c>
      <c r="E504" s="6" t="s">
        <v>454</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916</v>
      </c>
      <c r="B505" s="13"/>
      <c r="C505" s="4" t="s">
        <v>4</v>
      </c>
      <c r="D505" s="4" t="s">
        <v>372</v>
      </c>
      <c r="E505" s="4" t="s">
        <v>454</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457</v>
      </c>
      <c r="B506" s="13"/>
      <c r="C506" s="6" t="s">
        <v>4</v>
      </c>
      <c r="D506" s="6" t="s">
        <v>372</v>
      </c>
      <c r="E506" s="6" t="s">
        <v>454</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917</v>
      </c>
      <c r="B507" s="13"/>
      <c r="C507" s="4" t="s">
        <v>4</v>
      </c>
      <c r="D507" s="4" t="s">
        <v>372</v>
      </c>
      <c r="E507" s="4" t="s">
        <v>455</v>
      </c>
      <c r="F507" s="4" t="s">
        <v>456</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918</v>
      </c>
      <c r="B508" s="13"/>
      <c r="C508" s="6" t="s">
        <v>4</v>
      </c>
      <c r="D508" s="6" t="s">
        <v>372</v>
      </c>
      <c r="E508" s="6" t="s">
        <v>455</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461</v>
      </c>
      <c r="B509" s="13"/>
      <c r="C509" s="4" t="s">
        <v>4</v>
      </c>
      <c r="D509" s="4" t="s">
        <v>1516</v>
      </c>
      <c r="E509" s="4" t="s">
        <v>462</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919</v>
      </c>
      <c r="B510" s="13"/>
      <c r="C510" s="6" t="s">
        <v>4</v>
      </c>
      <c r="D510" s="6" t="s">
        <v>1516</v>
      </c>
      <c r="E510" s="6" t="s">
        <v>462</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920</v>
      </c>
      <c r="B511" s="13"/>
      <c r="C511" s="4" t="s">
        <v>4</v>
      </c>
      <c r="D511" s="4" t="s">
        <v>1516</v>
      </c>
      <c r="E511" s="4" t="s">
        <v>462</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921</v>
      </c>
      <c r="B512" s="13"/>
      <c r="C512" s="6" t="s">
        <v>4</v>
      </c>
      <c r="D512" s="6" t="s">
        <v>2605</v>
      </c>
      <c r="E512" s="6" t="s">
        <v>2104</v>
      </c>
      <c r="F512" s="6" t="s">
        <v>2066</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518</v>
      </c>
      <c r="AA512" s="6">
        <f>STOCK[[#This Row],[Costo total]]*STOCK[[#This Row],[Entradas]]</f>
        <v>24.470454545454544</v>
      </c>
      <c r="AB512" s="6">
        <f>STOCK[[#This Row],[Stock Actual]]*STOCK[[#This Row],[Costo total]]</f>
        <v>0</v>
      </c>
    </row>
    <row r="513" spans="1:28" s="4" customFormat="1" ht="50" customHeight="1">
      <c r="A513" s="4" t="s">
        <v>922</v>
      </c>
      <c r="B513" s="13"/>
      <c r="C513" s="4" t="s">
        <v>4</v>
      </c>
      <c r="D513" s="4" t="s">
        <v>2605</v>
      </c>
      <c r="E513" s="4" t="s">
        <v>2104</v>
      </c>
      <c r="F513" s="4" t="s">
        <v>2086</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518</v>
      </c>
      <c r="AA513" s="4">
        <f>STOCK[[#This Row],[Costo total]]*STOCK[[#This Row],[Entradas]]</f>
        <v>24.470454545454544</v>
      </c>
      <c r="AB513" s="4">
        <f>STOCK[[#This Row],[Stock Actual]]*STOCK[[#This Row],[Costo total]]</f>
        <v>0</v>
      </c>
    </row>
    <row r="514" spans="1:28" s="6" customFormat="1" ht="50" customHeight="1">
      <c r="A514" s="6" t="s">
        <v>923</v>
      </c>
      <c r="B514" s="13"/>
      <c r="C514" s="6" t="s">
        <v>4</v>
      </c>
      <c r="D514" s="6" t="s">
        <v>2610</v>
      </c>
      <c r="E514" s="6" t="s">
        <v>2104</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518</v>
      </c>
      <c r="AA514" s="6">
        <f>STOCK[[#This Row],[Costo total]]*STOCK[[#This Row],[Entradas]]</f>
        <v>48.940909090909088</v>
      </c>
      <c r="AB514" s="6">
        <f>STOCK[[#This Row],[Stock Actual]]*STOCK[[#This Row],[Costo total]]</f>
        <v>48.940909090909088</v>
      </c>
    </row>
    <row r="515" spans="1:28" s="4" customFormat="1" ht="50" customHeight="1">
      <c r="A515" s="4" t="s">
        <v>924</v>
      </c>
      <c r="B515" s="13"/>
      <c r="C515" s="4" t="s">
        <v>4</v>
      </c>
      <c r="D515" s="4" t="s">
        <v>1516</v>
      </c>
      <c r="E515" s="4" t="s">
        <v>1639</v>
      </c>
      <c r="F515" s="4" t="s">
        <v>2086</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8" s="6" customFormat="1" ht="50" customHeight="1">
      <c r="A516" s="6" t="s">
        <v>925</v>
      </c>
      <c r="B516" s="13"/>
      <c r="C516" s="6" t="s">
        <v>4</v>
      </c>
      <c r="D516" s="6" t="s">
        <v>1894</v>
      </c>
      <c r="E516" s="6" t="s">
        <v>1640</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row>
    <row r="517" spans="1:28"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8" s="6" customFormat="1" ht="50" customHeight="1">
      <c r="A518" s="6" t="s">
        <v>928</v>
      </c>
      <c r="B518" s="13"/>
      <c r="C518" s="6" t="s">
        <v>4</v>
      </c>
      <c r="D518" s="6" t="s">
        <v>1894</v>
      </c>
      <c r="E518" s="6" t="s">
        <v>1641</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row>
    <row r="519" spans="1:28" s="4" customFormat="1" ht="50" customHeight="1">
      <c r="A519" s="4" t="s">
        <v>965</v>
      </c>
      <c r="B519" s="13"/>
      <c r="C519" s="4" t="s">
        <v>4</v>
      </c>
      <c r="D519" s="4" t="s">
        <v>1894</v>
      </c>
      <c r="E519" s="4" t="s">
        <v>1642</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row>
    <row r="520" spans="1:28" s="6" customFormat="1" ht="50" customHeight="1">
      <c r="A520" s="6" t="s">
        <v>519</v>
      </c>
      <c r="B520" s="13"/>
      <c r="C520" s="6" t="s">
        <v>4</v>
      </c>
      <c r="D520" s="6" t="s">
        <v>1516</v>
      </c>
      <c r="E520" s="6" t="s">
        <v>511</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518</v>
      </c>
      <c r="AA520" s="6">
        <f>STOCK[[#This Row],[Costo total]]*STOCK[[#This Row],[Entradas]]</f>
        <v>31.286764705882351</v>
      </c>
      <c r="AB520" s="6">
        <f>STOCK[[#This Row],[Stock Actual]]*STOCK[[#This Row],[Costo total]]</f>
        <v>0</v>
      </c>
    </row>
    <row r="521" spans="1:28" s="4" customFormat="1" ht="50" customHeight="1">
      <c r="A521" s="4" t="s">
        <v>520</v>
      </c>
      <c r="B521" s="13"/>
      <c r="C521" s="4" t="s">
        <v>4</v>
      </c>
      <c r="D521" s="4" t="s">
        <v>1516</v>
      </c>
      <c r="E521" s="4" t="s">
        <v>511</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518</v>
      </c>
      <c r="AA521" s="4">
        <f>STOCK[[#This Row],[Costo total]]*STOCK[[#This Row],[Entradas]]</f>
        <v>31.286764705882351</v>
      </c>
      <c r="AB521" s="4">
        <f>STOCK[[#This Row],[Stock Actual]]*STOCK[[#This Row],[Costo total]]</f>
        <v>0</v>
      </c>
    </row>
    <row r="522" spans="1:28" s="6" customFormat="1" ht="50" customHeight="1">
      <c r="A522" s="6" t="s">
        <v>522</v>
      </c>
      <c r="B522" s="13"/>
      <c r="C522" s="6" t="s">
        <v>4</v>
      </c>
      <c r="D522" s="6" t="s">
        <v>1894</v>
      </c>
      <c r="E522" s="6" t="s">
        <v>512</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518</v>
      </c>
      <c r="AA522" s="6">
        <f>STOCK[[#This Row],[Costo total]]*STOCK[[#This Row],[Entradas]]</f>
        <v>28.417647058823526</v>
      </c>
      <c r="AB522" s="6">
        <f>STOCK[[#This Row],[Stock Actual]]*STOCK[[#This Row],[Costo total]]</f>
        <v>0</v>
      </c>
    </row>
    <row r="523" spans="1:28" s="4" customFormat="1" ht="50" customHeight="1">
      <c r="A523" s="4" t="s">
        <v>523</v>
      </c>
      <c r="B523" s="13"/>
      <c r="C523" s="4" t="s">
        <v>4</v>
      </c>
      <c r="D523" s="4" t="s">
        <v>1894</v>
      </c>
      <c r="E523" s="4" t="s">
        <v>512</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518</v>
      </c>
      <c r="AA523" s="4">
        <f>STOCK[[#This Row],[Costo total]]*STOCK[[#This Row],[Entradas]]</f>
        <v>28.417647058823526</v>
      </c>
      <c r="AB523" s="4">
        <f>STOCK[[#This Row],[Stock Actual]]*STOCK[[#This Row],[Costo total]]</f>
        <v>0</v>
      </c>
    </row>
    <row r="524" spans="1:28" s="6" customFormat="1" ht="50" customHeight="1">
      <c r="A524" s="6" t="s">
        <v>524</v>
      </c>
      <c r="B524" s="13"/>
      <c r="C524" s="6" t="s">
        <v>4</v>
      </c>
      <c r="D524" s="6" t="s">
        <v>211</v>
      </c>
      <c r="E524" s="6" t="s">
        <v>513</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518</v>
      </c>
      <c r="AA524" s="6">
        <f>STOCK[[#This Row],[Costo total]]*STOCK[[#This Row],[Entradas]]</f>
        <v>22.638235294117646</v>
      </c>
      <c r="AB524" s="6">
        <f>STOCK[[#This Row],[Stock Actual]]*STOCK[[#This Row],[Costo total]]</f>
        <v>0</v>
      </c>
    </row>
    <row r="525" spans="1:28" s="4" customFormat="1" ht="50" customHeight="1">
      <c r="A525" s="4" t="s">
        <v>526</v>
      </c>
      <c r="B525" s="13"/>
      <c r="C525" s="4" t="s">
        <v>4</v>
      </c>
      <c r="D525" s="4" t="s">
        <v>451</v>
      </c>
      <c r="E525" s="4" t="s">
        <v>514</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518</v>
      </c>
      <c r="AA525" s="4">
        <f>STOCK[[#This Row],[Costo total]]*STOCK[[#This Row],[Entradas]]</f>
        <v>15.682352941176472</v>
      </c>
      <c r="AB525" s="4">
        <f>STOCK[[#This Row],[Stock Actual]]*STOCK[[#This Row],[Costo total]]</f>
        <v>0</v>
      </c>
    </row>
    <row r="526" spans="1:28" s="6" customFormat="1" ht="50" customHeight="1">
      <c r="A526" s="6" t="s">
        <v>527</v>
      </c>
      <c r="B526" s="13"/>
      <c r="C526" s="6" t="s">
        <v>4</v>
      </c>
      <c r="D526" s="6" t="s">
        <v>972</v>
      </c>
      <c r="E526" s="6" t="s">
        <v>515</v>
      </c>
      <c r="F526" s="6" t="s">
        <v>516</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518</v>
      </c>
      <c r="AA526" s="6">
        <f>STOCK[[#This Row],[Costo total]]*STOCK[[#This Row],[Entradas]]</f>
        <v>24.050735294117651</v>
      </c>
      <c r="AB526" s="6">
        <f>STOCK[[#This Row],[Stock Actual]]*STOCK[[#This Row],[Costo total]]</f>
        <v>0</v>
      </c>
    </row>
    <row r="527" spans="1:28" s="4" customFormat="1" ht="50" customHeight="1">
      <c r="A527" s="4" t="s">
        <v>530</v>
      </c>
      <c r="B527" s="13"/>
      <c r="C527" s="4" t="s">
        <v>4</v>
      </c>
      <c r="D527" s="4" t="s">
        <v>26</v>
      </c>
      <c r="E527" s="4" t="s">
        <v>517</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518</v>
      </c>
      <c r="AA527" s="4">
        <f>STOCK[[#This Row],[Costo total]]*STOCK[[#This Row],[Entradas]]</f>
        <v>25.888970588235296</v>
      </c>
      <c r="AB527" s="4">
        <f>STOCK[[#This Row],[Stock Actual]]*STOCK[[#This Row],[Costo total]]</f>
        <v>0</v>
      </c>
    </row>
    <row r="528" spans="1:28" s="6" customFormat="1" ht="50" customHeight="1">
      <c r="A528" s="6" t="s">
        <v>929</v>
      </c>
      <c r="B528" s="13"/>
      <c r="C528" s="6" t="s">
        <v>4</v>
      </c>
      <c r="D528" s="6" t="s">
        <v>26</v>
      </c>
      <c r="E528" s="6" t="s">
        <v>517</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518</v>
      </c>
      <c r="AA528" s="6">
        <f>STOCK[[#This Row],[Costo total]]*STOCK[[#This Row],[Entradas]]</f>
        <v>25.801470588235293</v>
      </c>
      <c r="AB528" s="6">
        <f>STOCK[[#This Row],[Stock Actual]]*STOCK[[#This Row],[Costo total]]</f>
        <v>0</v>
      </c>
    </row>
    <row r="529" spans="1:28" s="4" customFormat="1" ht="50" customHeight="1">
      <c r="A529" s="4" t="s">
        <v>930</v>
      </c>
      <c r="B529" s="13"/>
      <c r="C529" s="4" t="s">
        <v>4</v>
      </c>
      <c r="D529" s="4" t="s">
        <v>26</v>
      </c>
      <c r="E529" s="4" t="s">
        <v>544</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518</v>
      </c>
      <c r="AA529" s="4">
        <f>STOCK[[#This Row],[Costo total]]*STOCK[[#This Row],[Entradas]]</f>
        <v>18.306617647058825</v>
      </c>
      <c r="AB529" s="4">
        <f>STOCK[[#This Row],[Stock Actual]]*STOCK[[#This Row],[Costo total]]</f>
        <v>0</v>
      </c>
    </row>
    <row r="530" spans="1:28" s="6" customFormat="1" ht="50" customHeight="1">
      <c r="A530" s="6" t="s">
        <v>926</v>
      </c>
      <c r="B530" s="13"/>
      <c r="C530" s="6" t="s">
        <v>4</v>
      </c>
      <c r="D530" s="6" t="s">
        <v>26</v>
      </c>
      <c r="E530" s="6" t="s">
        <v>535</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994</v>
      </c>
      <c r="AA530" s="6">
        <f>STOCK[[#This Row],[Costo total]]*STOCK[[#This Row],[Entradas]]</f>
        <v>19.3</v>
      </c>
      <c r="AB530" s="6">
        <f>STOCK[[#This Row],[Stock Actual]]*STOCK[[#This Row],[Costo total]]</f>
        <v>0</v>
      </c>
    </row>
    <row r="531" spans="1:28" s="4" customFormat="1" ht="50" customHeight="1">
      <c r="A531" s="4" t="s">
        <v>931</v>
      </c>
      <c r="B531" s="13"/>
      <c r="C531" s="4" t="s">
        <v>4</v>
      </c>
      <c r="D531" s="4" t="s">
        <v>211</v>
      </c>
      <c r="E531" s="4" t="s">
        <v>1643</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518</v>
      </c>
      <c r="AA531" s="4">
        <f>STOCK[[#This Row],[Costo total]]*STOCK[[#This Row],[Entradas]]</f>
        <v>5.5220588235294112</v>
      </c>
      <c r="AB531" s="4">
        <f>STOCK[[#This Row],[Stock Actual]]*STOCK[[#This Row],[Costo total]]</f>
        <v>0</v>
      </c>
    </row>
    <row r="532" spans="1:28" s="6" customFormat="1" ht="50" customHeight="1">
      <c r="A532" s="6" t="s">
        <v>932</v>
      </c>
      <c r="B532" s="13"/>
      <c r="C532" s="6" t="s">
        <v>4</v>
      </c>
      <c r="D532" s="6" t="s">
        <v>211</v>
      </c>
      <c r="E532" s="6" t="s">
        <v>536</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518</v>
      </c>
      <c r="AA532" s="6">
        <f>STOCK[[#This Row],[Costo total]]*STOCK[[#This Row],[Entradas]]</f>
        <v>7.9235294117647062</v>
      </c>
      <c r="AB532" s="6">
        <f>STOCK[[#This Row],[Stock Actual]]*STOCK[[#This Row],[Costo total]]</f>
        <v>0</v>
      </c>
    </row>
    <row r="533" spans="1:28" s="4" customFormat="1" ht="50" customHeight="1">
      <c r="A533" s="4" t="s">
        <v>933</v>
      </c>
      <c r="B533" s="13"/>
      <c r="C533" s="4" t="s">
        <v>4</v>
      </c>
      <c r="D533" s="4" t="s">
        <v>211</v>
      </c>
      <c r="E533" s="4" t="s">
        <v>537</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518</v>
      </c>
      <c r="AA533" s="4">
        <f>STOCK[[#This Row],[Costo total]]*STOCK[[#This Row],[Entradas]]</f>
        <v>46.558823529411768</v>
      </c>
      <c r="AB533" s="4">
        <f>STOCK[[#This Row],[Stock Actual]]*STOCK[[#This Row],[Costo total]]</f>
        <v>0</v>
      </c>
    </row>
    <row r="534" spans="1:28" s="6" customFormat="1" ht="50" customHeight="1">
      <c r="A534" s="6" t="s">
        <v>934</v>
      </c>
      <c r="B534" s="13"/>
      <c r="C534" s="6" t="s">
        <v>4</v>
      </c>
      <c r="D534" s="6" t="s">
        <v>211</v>
      </c>
      <c r="E534" s="6" t="s">
        <v>537</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518</v>
      </c>
      <c r="AA534" s="6">
        <f>STOCK[[#This Row],[Costo total]]*STOCK[[#This Row],[Entradas]]</f>
        <v>46.558823529411768</v>
      </c>
      <c r="AB534" s="6">
        <f>STOCK[[#This Row],[Stock Actual]]*STOCK[[#This Row],[Costo total]]</f>
        <v>0</v>
      </c>
    </row>
    <row r="535" spans="1:28" s="4" customFormat="1" ht="50" customHeight="1">
      <c r="A535" s="4" t="s">
        <v>927</v>
      </c>
      <c r="B535" s="13"/>
      <c r="C535" s="4" t="s">
        <v>4</v>
      </c>
      <c r="D535" s="4" t="s">
        <v>372</v>
      </c>
      <c r="E535" s="4" t="s">
        <v>540</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935</v>
      </c>
      <c r="B536" s="13"/>
      <c r="C536" s="6" t="s">
        <v>4</v>
      </c>
      <c r="D536" s="6" t="s">
        <v>211</v>
      </c>
      <c r="E536" s="6" t="s">
        <v>538</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518</v>
      </c>
      <c r="AA536" s="6">
        <f>STOCK[[#This Row],[Costo total]]*STOCK[[#This Row],[Entradas]]</f>
        <v>22.138970588235292</v>
      </c>
      <c r="AB536" s="6">
        <f>STOCK[[#This Row],[Stock Actual]]*STOCK[[#This Row],[Costo total]]</f>
        <v>0</v>
      </c>
    </row>
    <row r="537" spans="1:28" s="4" customFormat="1" ht="50" customHeight="1">
      <c r="A537" s="4" t="s">
        <v>936</v>
      </c>
      <c r="B537" s="13"/>
      <c r="C537" s="4" t="s">
        <v>4</v>
      </c>
      <c r="D537" s="4" t="s">
        <v>211</v>
      </c>
      <c r="E537" s="4" t="s">
        <v>538</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518</v>
      </c>
      <c r="AA537" s="4">
        <f>STOCK[[#This Row],[Costo total]]*STOCK[[#This Row],[Entradas]]</f>
        <v>44.277941176470584</v>
      </c>
      <c r="AB537" s="4">
        <f>STOCK[[#This Row],[Stock Actual]]*STOCK[[#This Row],[Costo total]]</f>
        <v>0</v>
      </c>
    </row>
    <row r="538" spans="1:28" s="6" customFormat="1" ht="50" customHeight="1">
      <c r="A538" s="6" t="s">
        <v>937</v>
      </c>
      <c r="B538" s="13"/>
      <c r="C538" s="6" t="s">
        <v>4</v>
      </c>
      <c r="D538" s="6" t="s">
        <v>101</v>
      </c>
      <c r="E538" s="6" t="s">
        <v>539</v>
      </c>
      <c r="F538" s="6" t="s">
        <v>550</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938</v>
      </c>
      <c r="B539" s="13"/>
      <c r="C539" s="6" t="s">
        <v>4</v>
      </c>
      <c r="D539" s="6" t="s">
        <v>101</v>
      </c>
      <c r="E539" s="6" t="s">
        <v>539</v>
      </c>
      <c r="F539" s="6" t="s">
        <v>1515</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939</v>
      </c>
      <c r="B540" s="13"/>
      <c r="C540" s="4" t="s">
        <v>4</v>
      </c>
      <c r="D540" s="6" t="s">
        <v>101</v>
      </c>
      <c r="E540" s="4" t="s">
        <v>539</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940</v>
      </c>
      <c r="B541" s="13"/>
      <c r="C541" s="6" t="s">
        <v>4</v>
      </c>
      <c r="D541" s="6" t="s">
        <v>460</v>
      </c>
      <c r="E541" s="6" t="s">
        <v>542</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518</v>
      </c>
      <c r="AA541" s="6">
        <f>STOCK[[#This Row],[Costo total]]*STOCK[[#This Row],[Entradas]]</f>
        <v>16.748529411764707</v>
      </c>
      <c r="AB541" s="6">
        <f>STOCK[[#This Row],[Stock Actual]]*STOCK[[#This Row],[Costo total]]</f>
        <v>0</v>
      </c>
    </row>
    <row r="542" spans="1:28" s="4" customFormat="1" ht="50" customHeight="1">
      <c r="A542" s="4" t="s">
        <v>941</v>
      </c>
      <c r="B542" s="13"/>
      <c r="C542" s="4" t="s">
        <v>4</v>
      </c>
      <c r="D542" s="4" t="s">
        <v>460</v>
      </c>
      <c r="E542" s="4" t="s">
        <v>542</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518</v>
      </c>
      <c r="AA542" s="4">
        <f>STOCK[[#This Row],[Costo total]]*STOCK[[#This Row],[Entradas]]</f>
        <v>34.097058823529409</v>
      </c>
      <c r="AB542" s="4">
        <f>STOCK[[#This Row],[Stock Actual]]*STOCK[[#This Row],[Costo total]]</f>
        <v>0</v>
      </c>
    </row>
    <row r="543" spans="1:28" s="6" customFormat="1" ht="50" customHeight="1">
      <c r="A543" s="6" t="s">
        <v>942</v>
      </c>
      <c r="B543" s="13"/>
      <c r="C543" s="6" t="s">
        <v>4</v>
      </c>
      <c r="D543" s="6" t="s">
        <v>460</v>
      </c>
      <c r="E543" s="6" t="s">
        <v>2087</v>
      </c>
      <c r="F543" s="6" t="s">
        <v>2088</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943</v>
      </c>
      <c r="B544" s="13"/>
      <c r="C544" s="4" t="s">
        <v>4</v>
      </c>
      <c r="D544" s="4" t="s">
        <v>460</v>
      </c>
      <c r="E544" s="4" t="s">
        <v>541</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944</v>
      </c>
      <c r="B545" s="13"/>
      <c r="C545" s="6" t="s">
        <v>4</v>
      </c>
      <c r="D545" s="6" t="s">
        <v>460</v>
      </c>
      <c r="E545" s="6" t="s">
        <v>541</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945</v>
      </c>
      <c r="B546" s="13"/>
      <c r="C546" s="4" t="s">
        <v>4</v>
      </c>
      <c r="D546" s="4" t="s">
        <v>88</v>
      </c>
      <c r="E546" s="4" t="s">
        <v>543</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946</v>
      </c>
      <c r="B547" s="13"/>
      <c r="C547" s="6" t="s">
        <v>4</v>
      </c>
      <c r="D547" s="6" t="s">
        <v>1780</v>
      </c>
      <c r="E547" s="6" t="s">
        <v>545</v>
      </c>
      <c r="F547" s="6" t="s">
        <v>2077</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518</v>
      </c>
      <c r="AA547" s="6">
        <f>STOCK[[#This Row],[Costo total]]*STOCK[[#This Row],[Entradas]]</f>
        <v>7.6301470588235292</v>
      </c>
      <c r="AB547" s="6">
        <f>STOCK[[#This Row],[Stock Actual]]*STOCK[[#This Row],[Costo total]]</f>
        <v>0</v>
      </c>
    </row>
    <row r="548" spans="1:28" s="4" customFormat="1" ht="50" customHeight="1">
      <c r="A548" s="4" t="s">
        <v>947</v>
      </c>
      <c r="B548" s="13"/>
      <c r="C548" s="4" t="s">
        <v>4</v>
      </c>
      <c r="D548" s="4" t="s">
        <v>134</v>
      </c>
      <c r="E548" s="4" t="s">
        <v>545</v>
      </c>
      <c r="F548" s="4" t="s">
        <v>3045</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518</v>
      </c>
      <c r="AA548" s="4">
        <f>STOCK[[#This Row],[Costo total]]*STOCK[[#This Row],[Entradas]]</f>
        <v>7.6301470588235292</v>
      </c>
      <c r="AB548" s="4">
        <f>STOCK[[#This Row],[Stock Actual]]*STOCK[[#This Row],[Costo total]]</f>
        <v>7.6301470588235292</v>
      </c>
    </row>
    <row r="549" spans="1:28" s="6" customFormat="1" ht="50" customHeight="1">
      <c r="A549" s="6" t="s">
        <v>948</v>
      </c>
      <c r="B549" s="13"/>
      <c r="C549" s="6" t="s">
        <v>4</v>
      </c>
      <c r="D549" s="6" t="s">
        <v>134</v>
      </c>
      <c r="E549" s="6" t="s">
        <v>545</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518</v>
      </c>
      <c r="AA549" s="6">
        <f>STOCK[[#This Row],[Costo total]]*STOCK[[#This Row],[Entradas]]</f>
        <v>7.6301470588235292</v>
      </c>
      <c r="AB549" s="6">
        <f>STOCK[[#This Row],[Stock Actual]]*STOCK[[#This Row],[Costo total]]</f>
        <v>7.6301470588235292</v>
      </c>
    </row>
    <row r="550" spans="1:28" s="4" customFormat="1" ht="50" customHeight="1">
      <c r="A550" s="4" t="s">
        <v>949</v>
      </c>
      <c r="B550" s="13"/>
      <c r="C550" s="4" t="s">
        <v>4</v>
      </c>
      <c r="D550" s="4" t="s">
        <v>134</v>
      </c>
      <c r="E550" s="4" t="s">
        <v>546</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518</v>
      </c>
      <c r="AA550" s="4">
        <f>STOCK[[#This Row],[Costo total]]*STOCK[[#This Row],[Entradas]]</f>
        <v>17.21764705882353</v>
      </c>
      <c r="AB550" s="4">
        <f>STOCK[[#This Row],[Stock Actual]]*STOCK[[#This Row],[Costo total]]</f>
        <v>0</v>
      </c>
    </row>
    <row r="551" spans="1:28" s="6" customFormat="1" ht="50" customHeight="1">
      <c r="A551" s="6" t="s">
        <v>950</v>
      </c>
      <c r="B551" s="13"/>
      <c r="C551" s="6" t="s">
        <v>4</v>
      </c>
      <c r="D551" s="6" t="s">
        <v>134</v>
      </c>
      <c r="E551" s="6" t="s">
        <v>546</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518</v>
      </c>
      <c r="AA551" s="6">
        <f>STOCK[[#This Row],[Costo total]]*STOCK[[#This Row],[Entradas]]</f>
        <v>16.617647058823529</v>
      </c>
      <c r="AB551" s="6">
        <f>STOCK[[#This Row],[Stock Actual]]*STOCK[[#This Row],[Costo total]]</f>
        <v>0</v>
      </c>
    </row>
    <row r="552" spans="1:28" s="4" customFormat="1" ht="50" customHeight="1">
      <c r="A552" s="4" t="s">
        <v>951</v>
      </c>
      <c r="B552" s="13"/>
      <c r="C552" s="4" t="s">
        <v>4</v>
      </c>
      <c r="D552" s="6" t="s">
        <v>101</v>
      </c>
      <c r="E552" s="4" t="s">
        <v>1564</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518</v>
      </c>
      <c r="AA552" s="4">
        <f>STOCK[[#This Row],[Costo total]]*STOCK[[#This Row],[Entradas]]</f>
        <v>62.305882352941175</v>
      </c>
      <c r="AB552" s="4">
        <f>STOCK[[#This Row],[Stock Actual]]*STOCK[[#This Row],[Costo total]]</f>
        <v>0</v>
      </c>
    </row>
    <row r="553" spans="1:28" s="6" customFormat="1" ht="50" customHeight="1">
      <c r="A553" s="6" t="s">
        <v>952</v>
      </c>
      <c r="B553" s="13"/>
      <c r="C553" s="6" t="s">
        <v>4</v>
      </c>
      <c r="D553" s="6" t="s">
        <v>1894</v>
      </c>
      <c r="E553" s="6" t="s">
        <v>549</v>
      </c>
      <c r="F553" s="6" t="s">
        <v>2066</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518</v>
      </c>
      <c r="AA553" s="6">
        <f>STOCK[[#This Row],[Costo total]]*STOCK[[#This Row],[Entradas]]</f>
        <v>13.594117647058823</v>
      </c>
      <c r="AB553" s="6">
        <f>STOCK[[#This Row],[Stock Actual]]*STOCK[[#This Row],[Costo total]]</f>
        <v>0</v>
      </c>
    </row>
    <row r="554" spans="1:28" s="4" customFormat="1" ht="50" customHeight="1">
      <c r="A554" s="4" t="s">
        <v>953</v>
      </c>
      <c r="B554" s="13"/>
      <c r="C554" s="4" t="s">
        <v>4</v>
      </c>
      <c r="D554" s="4" t="s">
        <v>1894</v>
      </c>
      <c r="E554" s="4" t="s">
        <v>548</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518</v>
      </c>
      <c r="AA554" s="4">
        <f>STOCK[[#This Row],[Costo total]]*STOCK[[#This Row],[Entradas]]</f>
        <v>13.776470588235295</v>
      </c>
      <c r="AB554" s="4">
        <f>STOCK[[#This Row],[Stock Actual]]*STOCK[[#This Row],[Costo total]]</f>
        <v>0</v>
      </c>
    </row>
    <row r="555" spans="1:28" s="6" customFormat="1" ht="50" customHeight="1">
      <c r="A555" s="6" t="s">
        <v>954</v>
      </c>
      <c r="B555" s="13"/>
      <c r="C555" s="6" t="s">
        <v>4</v>
      </c>
      <c r="D555" s="6" t="s">
        <v>26</v>
      </c>
      <c r="E555" s="6" t="s">
        <v>2092</v>
      </c>
      <c r="F555" s="6" t="s">
        <v>2066</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955</v>
      </c>
      <c r="B556" s="13"/>
      <c r="C556" s="4" t="s">
        <v>4</v>
      </c>
      <c r="D556" s="4" t="s">
        <v>26</v>
      </c>
      <c r="E556" s="4" t="s">
        <v>551</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956</v>
      </c>
      <c r="B557" s="13"/>
      <c r="C557" s="6" t="s">
        <v>4</v>
      </c>
      <c r="D557" s="6" t="s">
        <v>88</v>
      </c>
      <c r="E557" s="6" t="s">
        <v>966</v>
      </c>
      <c r="F557" s="6" t="s">
        <v>3050</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957</v>
      </c>
      <c r="B558" s="13"/>
      <c r="C558" s="4" t="s">
        <v>4</v>
      </c>
      <c r="D558" s="4" t="s">
        <v>26</v>
      </c>
      <c r="E558" s="4" t="s">
        <v>967</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958</v>
      </c>
      <c r="B559" s="13"/>
      <c r="C559" s="6" t="s">
        <v>4</v>
      </c>
      <c r="D559" s="6" t="s">
        <v>26</v>
      </c>
      <c r="E559" s="6" t="s">
        <v>3078</v>
      </c>
      <c r="F559" s="6" t="s">
        <v>241</v>
      </c>
      <c r="G559" s="6" t="s">
        <v>214</v>
      </c>
      <c r="H559" s="6">
        <f>STOCK[[#This Row],[Precio Final]]</f>
        <v>25</v>
      </c>
      <c r="I559" s="6">
        <f>STOCK[[#This Row],[Precio Venta Ideal (x1.5)]]</f>
        <v>34.11397058823529</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17.5</v>
      </c>
      <c r="S559" s="6">
        <f>STOCK[[#This Row],[Peso (g)]]*STOCK[[#This Row],[Precio Envío Kilogramo (USD)]]/1000</f>
        <v>6.125</v>
      </c>
      <c r="T559" s="6">
        <f>STOCK[[#This Row],[Costo Unitario (USD)]]+STOCK[[#This Row],[Costo Envío (USD)]]+STOCK[[#This Row],[Comisión 10%]]</f>
        <v>22.742647058823529</v>
      </c>
      <c r="U559" s="6">
        <f>STOCK[[#This Row],[Costo total]]*1.5</f>
        <v>34.11397058823529</v>
      </c>
      <c r="V559" s="6">
        <v>25</v>
      </c>
      <c r="W559" s="6">
        <f>STOCK[[#This Row],[Precio Final]]-STOCK[[#This Row],[Costo total]]</f>
        <v>2.257352941176471</v>
      </c>
      <c r="X559" s="6">
        <f>STOCK[[#This Row],[Ganancia Unitaria]]*STOCK[[#This Row],[Salidas]]</f>
        <v>4.514705882352942</v>
      </c>
      <c r="AA559" s="6">
        <f>STOCK[[#This Row],[Costo total]]*STOCK[[#This Row],[Entradas]]</f>
        <v>68.22794117647058</v>
      </c>
      <c r="AB559" s="6">
        <f>STOCK[[#This Row],[Stock Actual]]*STOCK[[#This Row],[Costo total]]</f>
        <v>22.742647058823529</v>
      </c>
    </row>
    <row r="560" spans="1:28" s="4" customFormat="1" ht="50" customHeight="1">
      <c r="A560" s="4" t="s">
        <v>959</v>
      </c>
      <c r="B560" s="13"/>
      <c r="C560" s="4" t="s">
        <v>4</v>
      </c>
      <c r="D560" s="4" t="s">
        <v>134</v>
      </c>
      <c r="E560" s="4" t="s">
        <v>976</v>
      </c>
      <c r="F560" s="4" t="s">
        <v>241</v>
      </c>
      <c r="G560" s="4" t="s">
        <v>69</v>
      </c>
      <c r="H560" s="4">
        <f>STOCK[[#This Row],[Precio Final]]</f>
        <v>0</v>
      </c>
      <c r="I560" s="4">
        <f>STOCK[[#This Row],[Precio Venta Ideal (x1.5)]]</f>
        <v>14.369117647058825</v>
      </c>
      <c r="J560" s="5">
        <v>1</v>
      </c>
      <c r="K560" s="5">
        <f>SUMIFS(VENTAS[Cantidad],VENTAS[Código del producto Vendido],STOCK[[#This Row],[Code]])</f>
        <v>1</v>
      </c>
      <c r="L560" s="5">
        <f>STOCK[[#This Row],[Entradas]]-STOCK[[#This Row],[Salidas]]</f>
        <v>0</v>
      </c>
      <c r="M560" s="4">
        <f>STOCK[[#This Row],[Precio Final]]*10%</f>
        <v>0</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9.579411764705883</v>
      </c>
      <c r="U560" s="4">
        <f>STOCK[[#This Row],[Costo total]]*1.5</f>
        <v>14.369117647058825</v>
      </c>
      <c r="W560" s="4">
        <f>STOCK[[#This Row],[Precio Final]]-STOCK[[#This Row],[Costo total]]</f>
        <v>-9.579411764705883</v>
      </c>
      <c r="X560" s="4">
        <f>STOCK[[#This Row],[Ganancia Unitaria]]*STOCK[[#This Row],[Salidas]]</f>
        <v>-9.579411764705883</v>
      </c>
      <c r="AA560" s="4">
        <f>STOCK[[#This Row],[Costo total]]*STOCK[[#This Row],[Entradas]]</f>
        <v>9.579411764705883</v>
      </c>
      <c r="AB560" s="4">
        <f>STOCK[[#This Row],[Stock Actual]]*STOCK[[#This Row],[Costo total]]</f>
        <v>0</v>
      </c>
    </row>
    <row r="561" spans="1:28" s="6" customFormat="1" ht="50" customHeight="1">
      <c r="A561" s="6" t="s">
        <v>960</v>
      </c>
      <c r="B561" s="13"/>
      <c r="C561" s="6" t="s">
        <v>4</v>
      </c>
      <c r="D561" s="6" t="s">
        <v>211</v>
      </c>
      <c r="E561" s="6" t="s">
        <v>1644</v>
      </c>
      <c r="F561" s="6" t="s">
        <v>2066</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961</v>
      </c>
      <c r="B562" s="13"/>
      <c r="C562" s="4" t="s">
        <v>4</v>
      </c>
      <c r="D562" s="4" t="s">
        <v>1701</v>
      </c>
      <c r="E562" s="4" t="s">
        <v>977</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962</v>
      </c>
      <c r="B563" s="13"/>
      <c r="C563" s="6" t="s">
        <v>4</v>
      </c>
      <c r="D563" s="6" t="s">
        <v>1701</v>
      </c>
      <c r="E563" s="6" t="s">
        <v>1645</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963</v>
      </c>
      <c r="B564" s="13"/>
      <c r="C564" s="4" t="s">
        <v>4</v>
      </c>
      <c r="D564" s="4" t="s">
        <v>1701</v>
      </c>
      <c r="E564" s="4" t="s">
        <v>978</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964</v>
      </c>
      <c r="B565" s="13"/>
      <c r="C565" s="6" t="s">
        <v>4</v>
      </c>
      <c r="D565" s="6" t="s">
        <v>101</v>
      </c>
      <c r="E565" s="6" t="s">
        <v>979</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981</v>
      </c>
      <c r="B566" s="13"/>
      <c r="C566" s="4" t="s">
        <v>4</v>
      </c>
      <c r="D566" s="4" t="s">
        <v>101</v>
      </c>
      <c r="E566" s="4" t="s">
        <v>980</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982</v>
      </c>
      <c r="B567" s="13"/>
      <c r="C567" s="6" t="s">
        <v>4</v>
      </c>
      <c r="D567" s="6" t="s">
        <v>1894</v>
      </c>
      <c r="E567" s="6" t="s">
        <v>996</v>
      </c>
      <c r="F567" s="6" t="s">
        <v>1513</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983</v>
      </c>
      <c r="B568" s="13"/>
      <c r="C568" s="4" t="s">
        <v>4</v>
      </c>
      <c r="D568" s="4" t="s">
        <v>1894</v>
      </c>
      <c r="E568" s="4" t="s">
        <v>998</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1403</v>
      </c>
      <c r="AA568" s="4">
        <f>STOCK[[#This Row],[Costo total]]*STOCK[[#This Row],[Entradas]]</f>
        <v>9.8300000000000018</v>
      </c>
      <c r="AB568" s="4">
        <f>STOCK[[#This Row],[Stock Actual]]*STOCK[[#This Row],[Costo total]]</f>
        <v>0</v>
      </c>
    </row>
    <row r="569" spans="1:28" s="6" customFormat="1" ht="50" customHeight="1">
      <c r="A569" s="6" t="s">
        <v>999</v>
      </c>
      <c r="B569" s="13"/>
      <c r="C569" s="6" t="s">
        <v>4</v>
      </c>
      <c r="D569" s="6" t="s">
        <v>1894</v>
      </c>
      <c r="E569" s="6" t="s">
        <v>998</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1403</v>
      </c>
      <c r="AA569" s="6">
        <f>STOCK[[#This Row],[Costo total]]*STOCK[[#This Row],[Entradas]]</f>
        <v>9.8300000000000018</v>
      </c>
      <c r="AB569" s="6">
        <f>STOCK[[#This Row],[Stock Actual]]*STOCK[[#This Row],[Costo total]]</f>
        <v>0</v>
      </c>
    </row>
    <row r="570" spans="1:28" s="4" customFormat="1" ht="50" customHeight="1">
      <c r="A570" s="4" t="s">
        <v>1000</v>
      </c>
      <c r="B570" s="13"/>
      <c r="C570" s="4" t="s">
        <v>4</v>
      </c>
      <c r="D570" s="4" t="s">
        <v>134</v>
      </c>
      <c r="E570" s="4" t="s">
        <v>1001</v>
      </c>
      <c r="F570" s="4" t="s">
        <v>1514</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1403</v>
      </c>
      <c r="AA570" s="4">
        <f>STOCK[[#This Row],[Costo total]]*STOCK[[#This Row],[Entradas]]</f>
        <v>27.830000000000002</v>
      </c>
      <c r="AB570" s="4">
        <f>STOCK[[#This Row],[Stock Actual]]*STOCK[[#This Row],[Costo total]]</f>
        <v>10.120000000000001</v>
      </c>
    </row>
    <row r="571" spans="1:28" s="6" customFormat="1" ht="50" customHeight="1">
      <c r="A571" s="6" t="s">
        <v>1002</v>
      </c>
      <c r="B571" s="13"/>
      <c r="C571" s="6" t="s">
        <v>4</v>
      </c>
      <c r="D571" s="6" t="s">
        <v>1516</v>
      </c>
      <c r="E571" s="6" t="s">
        <v>1003</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1403</v>
      </c>
      <c r="AA571" s="6">
        <f>STOCK[[#This Row],[Costo total]]*STOCK[[#This Row],[Entradas]]</f>
        <v>32.979999999999997</v>
      </c>
      <c r="AB571" s="6">
        <f>STOCK[[#This Row],[Stock Actual]]*STOCK[[#This Row],[Costo total]]</f>
        <v>0</v>
      </c>
    </row>
    <row r="572" spans="1:28" s="4" customFormat="1" ht="50" customHeight="1">
      <c r="A572" s="4" t="s">
        <v>1004</v>
      </c>
      <c r="B572" s="13"/>
      <c r="C572" s="4" t="s">
        <v>4</v>
      </c>
      <c r="D572" s="4" t="s">
        <v>1516</v>
      </c>
      <c r="E572" s="4" t="s">
        <v>2515</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1403</v>
      </c>
      <c r="AA572" s="4">
        <f>STOCK[[#This Row],[Costo total]]*STOCK[[#This Row],[Entradas]]</f>
        <v>48.87</v>
      </c>
      <c r="AB572" s="4">
        <f>STOCK[[#This Row],[Stock Actual]]*STOCK[[#This Row],[Costo total]]</f>
        <v>16.29</v>
      </c>
    </row>
    <row r="573" spans="1:28" s="6" customFormat="1" ht="50" customHeight="1">
      <c r="A573" s="6" t="s">
        <v>1005</v>
      </c>
      <c r="B573" s="13"/>
      <c r="C573" s="6" t="s">
        <v>4</v>
      </c>
      <c r="D573" s="6" t="s">
        <v>1516</v>
      </c>
      <c r="E573" s="6" t="s">
        <v>2516</v>
      </c>
      <c r="F573" s="6" t="s">
        <v>2132</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1403</v>
      </c>
      <c r="AA573" s="6">
        <f>STOCK[[#This Row],[Costo total]]*STOCK[[#This Row],[Entradas]]</f>
        <v>32.58</v>
      </c>
      <c r="AB573" s="6">
        <f>STOCK[[#This Row],[Stock Actual]]*STOCK[[#This Row],[Costo total]]</f>
        <v>0</v>
      </c>
    </row>
    <row r="574" spans="1:28" s="4" customFormat="1" ht="50" customHeight="1">
      <c r="A574" s="4" t="s">
        <v>1006</v>
      </c>
      <c r="B574" s="13"/>
      <c r="C574" s="4" t="s">
        <v>4</v>
      </c>
      <c r="D574" s="4" t="s">
        <v>1894</v>
      </c>
      <c r="E574" s="4" t="s">
        <v>2177</v>
      </c>
      <c r="F574" s="4" t="s">
        <v>2066</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1403</v>
      </c>
      <c r="AA574" s="4">
        <f>STOCK[[#This Row],[Costo total]]*STOCK[[#This Row],[Entradas]]</f>
        <v>29.73</v>
      </c>
      <c r="AB574" s="4">
        <f>STOCK[[#This Row],[Stock Actual]]*STOCK[[#This Row],[Costo total]]</f>
        <v>0</v>
      </c>
    </row>
    <row r="575" spans="1:28" s="6" customFormat="1" ht="50" customHeight="1">
      <c r="A575" s="6" t="s">
        <v>1007</v>
      </c>
      <c r="B575" s="13"/>
      <c r="C575" s="6" t="s">
        <v>4</v>
      </c>
      <c r="D575" s="6" t="s">
        <v>1894</v>
      </c>
      <c r="E575" s="6" t="s">
        <v>2177</v>
      </c>
      <c r="F575" s="6" t="s">
        <v>2106</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1403</v>
      </c>
      <c r="AA575" s="6">
        <f>STOCK[[#This Row],[Costo total]]*STOCK[[#This Row],[Entradas]]</f>
        <v>19.82</v>
      </c>
      <c r="AB575" s="6">
        <f>STOCK[[#This Row],[Stock Actual]]*STOCK[[#This Row],[Costo total]]</f>
        <v>0</v>
      </c>
    </row>
    <row r="576" spans="1:28" s="4" customFormat="1" ht="50" customHeight="1">
      <c r="A576" s="4" t="s">
        <v>1008</v>
      </c>
      <c r="B576" s="13"/>
      <c r="C576" s="4" t="s">
        <v>4</v>
      </c>
      <c r="D576" s="4" t="s">
        <v>26</v>
      </c>
      <c r="E576" s="4" t="s">
        <v>1271</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1403</v>
      </c>
      <c r="AA576" s="4">
        <f>STOCK[[#This Row],[Costo total]]*STOCK[[#This Row],[Entradas]]</f>
        <v>20.45</v>
      </c>
      <c r="AB576" s="4">
        <f>STOCK[[#This Row],[Stock Actual]]*STOCK[[#This Row],[Costo total]]</f>
        <v>0</v>
      </c>
    </row>
    <row r="577" spans="1:28" s="6" customFormat="1" ht="50" customHeight="1">
      <c r="A577" s="6" t="s">
        <v>1009</v>
      </c>
      <c r="B577" s="13"/>
      <c r="C577" s="6" t="s">
        <v>4</v>
      </c>
      <c r="D577" s="6" t="s">
        <v>26</v>
      </c>
      <c r="E577" s="6" t="s">
        <v>1271</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1403</v>
      </c>
      <c r="AA577" s="6">
        <f>STOCK[[#This Row],[Costo total]]*STOCK[[#This Row],[Entradas]]</f>
        <v>20.45</v>
      </c>
      <c r="AB577" s="6">
        <f>STOCK[[#This Row],[Stock Actual]]*STOCK[[#This Row],[Costo total]]</f>
        <v>0</v>
      </c>
    </row>
    <row r="578" spans="1:28" s="4" customFormat="1" ht="50" customHeight="1">
      <c r="A578" s="4" t="s">
        <v>1010</v>
      </c>
      <c r="B578" s="13"/>
      <c r="C578" s="4" t="s">
        <v>4</v>
      </c>
      <c r="D578" s="4" t="s">
        <v>26</v>
      </c>
      <c r="E578" s="4" t="s">
        <v>1271</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1403</v>
      </c>
      <c r="AA578" s="4">
        <f>STOCK[[#This Row],[Costo total]]*STOCK[[#This Row],[Entradas]]</f>
        <v>20.45</v>
      </c>
      <c r="AB578" s="4">
        <f>STOCK[[#This Row],[Stock Actual]]*STOCK[[#This Row],[Costo total]]</f>
        <v>0</v>
      </c>
    </row>
    <row r="579" spans="1:28" s="6" customFormat="1" ht="50" customHeight="1">
      <c r="A579" s="6" t="s">
        <v>1011</v>
      </c>
      <c r="B579" s="13"/>
      <c r="C579" s="6" t="s">
        <v>4</v>
      </c>
      <c r="D579" s="6" t="s">
        <v>26</v>
      </c>
      <c r="E579" s="6" t="s">
        <v>1012</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1403</v>
      </c>
      <c r="AA579" s="6">
        <f>STOCK[[#This Row],[Costo total]]*STOCK[[#This Row],[Entradas]]</f>
        <v>0</v>
      </c>
      <c r="AB579" s="6">
        <f>STOCK[[#This Row],[Stock Actual]]*STOCK[[#This Row],[Costo total]]</f>
        <v>0</v>
      </c>
    </row>
    <row r="580" spans="1:28" s="4" customFormat="1" ht="50" customHeight="1">
      <c r="A580" s="4" t="s">
        <v>1013</v>
      </c>
      <c r="B580" s="13"/>
      <c r="C580" s="4" t="s">
        <v>4</v>
      </c>
      <c r="D580" s="4" t="s">
        <v>26</v>
      </c>
      <c r="E580" s="4" t="s">
        <v>1012</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1403</v>
      </c>
      <c r="AA580" s="4">
        <f>STOCK[[#This Row],[Costo total]]*STOCK[[#This Row],[Entradas]]</f>
        <v>0</v>
      </c>
      <c r="AB580" s="4">
        <f>STOCK[[#This Row],[Stock Actual]]*STOCK[[#This Row],[Costo total]]</f>
        <v>0</v>
      </c>
    </row>
    <row r="581" spans="1:28" s="6" customFormat="1" ht="50" customHeight="1">
      <c r="A581" s="6" t="s">
        <v>1014</v>
      </c>
      <c r="B581" s="13"/>
      <c r="C581" s="6" t="s">
        <v>4</v>
      </c>
      <c r="D581" s="6" t="s">
        <v>26</v>
      </c>
      <c r="E581" s="6" t="s">
        <v>1015</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1403</v>
      </c>
      <c r="AA581" s="6">
        <f>STOCK[[#This Row],[Costo total]]*STOCK[[#This Row],[Entradas]]</f>
        <v>0</v>
      </c>
      <c r="AB581" s="6">
        <f>STOCK[[#This Row],[Stock Actual]]*STOCK[[#This Row],[Costo total]]</f>
        <v>0</v>
      </c>
    </row>
    <row r="582" spans="1:28" s="4" customFormat="1" ht="50" customHeight="1">
      <c r="A582" s="4" t="s">
        <v>1016</v>
      </c>
      <c r="B582" s="13"/>
      <c r="C582" s="4" t="s">
        <v>4</v>
      </c>
      <c r="D582" s="4" t="s">
        <v>1516</v>
      </c>
      <c r="E582" s="4" t="s">
        <v>1017</v>
      </c>
      <c r="F582" s="4" t="s">
        <v>2086</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1403</v>
      </c>
      <c r="AA582" s="4">
        <f>STOCK[[#This Row],[Costo total]]*STOCK[[#This Row],[Entradas]]</f>
        <v>16.29</v>
      </c>
      <c r="AB582" s="4">
        <f>STOCK[[#This Row],[Stock Actual]]*STOCK[[#This Row],[Costo total]]</f>
        <v>0</v>
      </c>
    </row>
    <row r="583" spans="1:28" s="6" customFormat="1" ht="50" customHeight="1">
      <c r="A583" s="6" t="s">
        <v>1018</v>
      </c>
      <c r="B583" s="13"/>
      <c r="C583" s="6" t="s">
        <v>4</v>
      </c>
      <c r="D583" s="6" t="s">
        <v>1516</v>
      </c>
      <c r="E583" s="6" t="s">
        <v>1017</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1403</v>
      </c>
      <c r="AA583" s="6">
        <f>STOCK[[#This Row],[Costo total]]*STOCK[[#This Row],[Entradas]]</f>
        <v>14.29</v>
      </c>
      <c r="AB583" s="6">
        <f>STOCK[[#This Row],[Stock Actual]]*STOCK[[#This Row],[Costo total]]</f>
        <v>0</v>
      </c>
    </row>
    <row r="584" spans="1:28" s="4" customFormat="1" ht="50" customHeight="1">
      <c r="A584" s="4" t="s">
        <v>1019</v>
      </c>
      <c r="B584" s="13"/>
      <c r="C584" s="4" t="s">
        <v>4</v>
      </c>
      <c r="D584" s="4" t="s">
        <v>451</v>
      </c>
      <c r="E584" s="4" t="s">
        <v>1020</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1403</v>
      </c>
      <c r="AA584" s="4">
        <f>STOCK[[#This Row],[Costo total]]*STOCK[[#This Row],[Entradas]]</f>
        <v>0</v>
      </c>
      <c r="AB584" s="4">
        <f>STOCK[[#This Row],[Stock Actual]]*STOCK[[#This Row],[Costo total]]</f>
        <v>0</v>
      </c>
    </row>
    <row r="585" spans="1:28" s="6" customFormat="1" ht="50" customHeight="1">
      <c r="A585" s="6" t="s">
        <v>1021</v>
      </c>
      <c r="B585" s="13"/>
      <c r="C585" s="6" t="s">
        <v>4</v>
      </c>
      <c r="D585" s="6" t="s">
        <v>1894</v>
      </c>
      <c r="E585" s="6" t="s">
        <v>1022</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1403</v>
      </c>
      <c r="AA585" s="6">
        <f>STOCK[[#This Row],[Costo total]]*STOCK[[#This Row],[Entradas]]</f>
        <v>14.55</v>
      </c>
      <c r="AB585" s="6">
        <f>STOCK[[#This Row],[Stock Actual]]*STOCK[[#This Row],[Costo total]]</f>
        <v>0</v>
      </c>
    </row>
    <row r="586" spans="1:28" s="4" customFormat="1" ht="50" customHeight="1">
      <c r="A586" s="4" t="s">
        <v>1023</v>
      </c>
      <c r="B586" s="13"/>
      <c r="C586" s="4" t="s">
        <v>4</v>
      </c>
      <c r="D586" s="4" t="s">
        <v>2274</v>
      </c>
      <c r="E586" s="4" t="s">
        <v>3002</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1403</v>
      </c>
      <c r="AA586" s="4">
        <f>STOCK[[#This Row],[Costo total]]*STOCK[[#This Row],[Entradas]]</f>
        <v>15.05</v>
      </c>
      <c r="AB586" s="4">
        <f>STOCK[[#This Row],[Stock Actual]]*STOCK[[#This Row],[Costo total]]</f>
        <v>15.05</v>
      </c>
    </row>
    <row r="587" spans="1:28" s="6" customFormat="1" ht="50" customHeight="1">
      <c r="A587" s="6" t="s">
        <v>1024</v>
      </c>
      <c r="B587" s="13"/>
      <c r="C587" s="6" t="s">
        <v>4</v>
      </c>
      <c r="D587" s="6" t="s">
        <v>26</v>
      </c>
      <c r="E587" s="6" t="s">
        <v>1646</v>
      </c>
      <c r="F587" s="6" t="s">
        <v>2066</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1403</v>
      </c>
      <c r="AA587" s="6">
        <f>STOCK[[#This Row],[Costo total]]*STOCK[[#This Row],[Entradas]]</f>
        <v>18.41</v>
      </c>
      <c r="AB587" s="6">
        <f>STOCK[[#This Row],[Stock Actual]]*STOCK[[#This Row],[Costo total]]</f>
        <v>0</v>
      </c>
    </row>
    <row r="588" spans="1:28" s="4" customFormat="1" ht="50" customHeight="1">
      <c r="A588" s="4" t="s">
        <v>1025</v>
      </c>
      <c r="B588" s="13"/>
      <c r="C588" s="4" t="s">
        <v>4</v>
      </c>
      <c r="D588" s="4" t="s">
        <v>451</v>
      </c>
      <c r="E588" s="4" t="s">
        <v>1012</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1403</v>
      </c>
      <c r="AA588" s="4">
        <f>STOCK[[#This Row],[Costo total]]*STOCK[[#This Row],[Entradas]]</f>
        <v>0</v>
      </c>
      <c r="AB588" s="4">
        <f>STOCK[[#This Row],[Stock Actual]]*STOCK[[#This Row],[Costo total]]</f>
        <v>0</v>
      </c>
    </row>
    <row r="589" spans="1:28" s="6" customFormat="1" ht="50" customHeight="1">
      <c r="A589" s="6" t="s">
        <v>1026</v>
      </c>
      <c r="B589" s="13"/>
      <c r="C589" s="6" t="s">
        <v>4</v>
      </c>
      <c r="D589" s="6" t="s">
        <v>451</v>
      </c>
      <c r="E589" s="6" t="s">
        <v>1012</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1403</v>
      </c>
      <c r="AA589" s="6">
        <f>STOCK[[#This Row],[Costo total]]*STOCK[[#This Row],[Entradas]]</f>
        <v>0</v>
      </c>
      <c r="AB589" s="6">
        <f>STOCK[[#This Row],[Stock Actual]]*STOCK[[#This Row],[Costo total]]</f>
        <v>0</v>
      </c>
    </row>
    <row r="590" spans="1:28" s="4" customFormat="1" ht="50" customHeight="1">
      <c r="A590" s="4" t="s">
        <v>1027</v>
      </c>
      <c r="B590" s="13"/>
      <c r="C590" s="4" t="s">
        <v>4</v>
      </c>
      <c r="D590" s="4" t="s">
        <v>27</v>
      </c>
      <c r="E590" s="4" t="s">
        <v>1762</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1403</v>
      </c>
      <c r="AA590" s="4">
        <f>STOCK[[#This Row],[Costo total]]*STOCK[[#This Row],[Entradas]]</f>
        <v>63.64</v>
      </c>
      <c r="AB590" s="4">
        <f>STOCK[[#This Row],[Stock Actual]]*STOCK[[#This Row],[Costo total]]</f>
        <v>0</v>
      </c>
    </row>
    <row r="591" spans="1:28" s="6" customFormat="1" ht="50" customHeight="1">
      <c r="A591" s="6" t="s">
        <v>1029</v>
      </c>
      <c r="B591" s="13"/>
      <c r="C591" s="6" t="s">
        <v>4</v>
      </c>
      <c r="D591" s="6" t="s">
        <v>27</v>
      </c>
      <c r="E591" s="6" t="s">
        <v>1028</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1403</v>
      </c>
      <c r="AA591" s="6">
        <f>STOCK[[#This Row],[Costo total]]*STOCK[[#This Row],[Entradas]]</f>
        <v>27.82</v>
      </c>
      <c r="AB591" s="6">
        <f>STOCK[[#This Row],[Stock Actual]]*STOCK[[#This Row],[Costo total]]</f>
        <v>0</v>
      </c>
    </row>
    <row r="592" spans="1:28" s="4" customFormat="1" ht="50" customHeight="1">
      <c r="A592" s="4" t="s">
        <v>1030</v>
      </c>
      <c r="B592" s="13"/>
      <c r="C592" s="4" t="s">
        <v>4</v>
      </c>
      <c r="D592" s="4" t="s">
        <v>134</v>
      </c>
      <c r="E592" s="4" t="s">
        <v>1031</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1403</v>
      </c>
      <c r="AA592" s="4">
        <f>STOCK[[#This Row],[Costo total]]*STOCK[[#This Row],[Entradas]]</f>
        <v>14.14</v>
      </c>
      <c r="AB592" s="4">
        <f>STOCK[[#This Row],[Stock Actual]]*STOCK[[#This Row],[Costo total]]</f>
        <v>0</v>
      </c>
    </row>
    <row r="593" spans="1:28" s="6" customFormat="1" ht="50" customHeight="1">
      <c r="A593" s="6" t="s">
        <v>1032</v>
      </c>
      <c r="B593" s="13"/>
      <c r="C593" s="6" t="s">
        <v>4</v>
      </c>
      <c r="D593" s="6" t="s">
        <v>1894</v>
      </c>
      <c r="E593" s="6" t="s">
        <v>1033</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1403</v>
      </c>
      <c r="AA593" s="6">
        <f>STOCK[[#This Row],[Costo total]]*STOCK[[#This Row],[Entradas]]</f>
        <v>15.4</v>
      </c>
      <c r="AB593" s="6">
        <f>STOCK[[#This Row],[Stock Actual]]*STOCK[[#This Row],[Costo total]]</f>
        <v>0</v>
      </c>
    </row>
    <row r="594" spans="1:28" s="4" customFormat="1" ht="50" customHeight="1">
      <c r="A594" s="4" t="s">
        <v>1034</v>
      </c>
      <c r="B594" s="13"/>
      <c r="C594" s="4" t="s">
        <v>4</v>
      </c>
      <c r="D594" s="4" t="s">
        <v>1894</v>
      </c>
      <c r="E594" s="4" t="s">
        <v>1033</v>
      </c>
      <c r="F594" s="4" t="s">
        <v>2077</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1403</v>
      </c>
      <c r="AA594" s="4">
        <f>STOCK[[#This Row],[Costo total]]*STOCK[[#This Row],[Entradas]]</f>
        <v>45.300000000000004</v>
      </c>
      <c r="AB594" s="4">
        <f>STOCK[[#This Row],[Stock Actual]]*STOCK[[#This Row],[Costo total]]</f>
        <v>0</v>
      </c>
    </row>
    <row r="595" spans="1:28" s="6" customFormat="1" ht="50" customHeight="1">
      <c r="A595" s="6" t="s">
        <v>1035</v>
      </c>
      <c r="B595" s="13"/>
      <c r="C595" s="6" t="s">
        <v>4</v>
      </c>
      <c r="D595" s="6" t="s">
        <v>1894</v>
      </c>
      <c r="E595" s="6" t="s">
        <v>1033</v>
      </c>
      <c r="F595" s="6" t="s">
        <v>2066</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1403</v>
      </c>
      <c r="AA595" s="6">
        <f>STOCK[[#This Row],[Costo total]]*STOCK[[#This Row],[Entradas]]</f>
        <v>30.200000000000003</v>
      </c>
      <c r="AB595" s="6">
        <f>STOCK[[#This Row],[Stock Actual]]*STOCK[[#This Row],[Costo total]]</f>
        <v>0</v>
      </c>
    </row>
    <row r="596" spans="1:28" s="4" customFormat="1" ht="50" customHeight="1">
      <c r="A596" s="4" t="s">
        <v>1036</v>
      </c>
      <c r="B596" s="13"/>
      <c r="C596" s="4" t="s">
        <v>4</v>
      </c>
      <c r="D596" s="4" t="s">
        <v>1516</v>
      </c>
      <c r="E596" s="4" t="s">
        <v>1647</v>
      </c>
      <c r="F596" s="4" t="s">
        <v>2090</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1403</v>
      </c>
      <c r="AA596" s="4">
        <f>STOCK[[#This Row],[Costo total]]*STOCK[[#This Row],[Entradas]]</f>
        <v>15.36</v>
      </c>
      <c r="AB596" s="4">
        <f>STOCK[[#This Row],[Stock Actual]]*STOCK[[#This Row],[Costo total]]</f>
        <v>0</v>
      </c>
    </row>
    <row r="597" spans="1:28" s="6" customFormat="1" ht="50" customHeight="1">
      <c r="A597" s="6" t="s">
        <v>1038</v>
      </c>
      <c r="B597" s="13"/>
      <c r="C597" s="6" t="s">
        <v>4</v>
      </c>
      <c r="D597" s="6" t="s">
        <v>1516</v>
      </c>
      <c r="E597" s="6" t="s">
        <v>1037</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1403</v>
      </c>
      <c r="AA597" s="6">
        <f>STOCK[[#This Row],[Costo total]]*STOCK[[#This Row],[Entradas]]</f>
        <v>15.36</v>
      </c>
      <c r="AB597" s="6">
        <f>STOCK[[#This Row],[Stock Actual]]*STOCK[[#This Row],[Costo total]]</f>
        <v>0</v>
      </c>
    </row>
    <row r="598" spans="1:28" s="4" customFormat="1" ht="50" customHeight="1">
      <c r="A598" s="4" t="s">
        <v>1039</v>
      </c>
      <c r="B598" s="13"/>
      <c r="C598" s="4" t="s">
        <v>4</v>
      </c>
      <c r="D598" s="4" t="s">
        <v>1516</v>
      </c>
      <c r="E598" s="4" t="s">
        <v>1037</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1403</v>
      </c>
      <c r="AA598" s="4">
        <f>STOCK[[#This Row],[Costo total]]*STOCK[[#This Row],[Entradas]]</f>
        <v>15.36</v>
      </c>
      <c r="AB598" s="4">
        <f>STOCK[[#This Row],[Stock Actual]]*STOCK[[#This Row],[Costo total]]</f>
        <v>0</v>
      </c>
    </row>
    <row r="599" spans="1:28" s="6" customFormat="1" ht="50" customHeight="1">
      <c r="A599" s="6" t="s">
        <v>1040</v>
      </c>
      <c r="B599" s="13"/>
      <c r="C599" s="6" t="s">
        <v>4</v>
      </c>
      <c r="D599" s="6" t="s">
        <v>2240</v>
      </c>
      <c r="E599" s="6" t="s">
        <v>1041</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1403</v>
      </c>
      <c r="AA599" s="6">
        <f>STOCK[[#This Row],[Costo total]]*STOCK[[#This Row],[Entradas]]</f>
        <v>37.71</v>
      </c>
      <c r="AB599" s="6">
        <f>STOCK[[#This Row],[Stock Actual]]*STOCK[[#This Row],[Costo total]]</f>
        <v>0</v>
      </c>
    </row>
    <row r="600" spans="1:28" s="4" customFormat="1" ht="50" customHeight="1">
      <c r="A600" s="4" t="s">
        <v>1042</v>
      </c>
      <c r="B600" s="13"/>
      <c r="C600" s="4" t="s">
        <v>4</v>
      </c>
      <c r="D600" s="4" t="s">
        <v>2240</v>
      </c>
      <c r="E600" s="4" t="s">
        <v>1041</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1403</v>
      </c>
      <c r="AA600" s="4">
        <f>STOCK[[#This Row],[Costo total]]*STOCK[[#This Row],[Entradas]]</f>
        <v>12.57</v>
      </c>
      <c r="AB600" s="4">
        <f>STOCK[[#This Row],[Stock Actual]]*STOCK[[#This Row],[Costo total]]</f>
        <v>0</v>
      </c>
    </row>
    <row r="601" spans="1:28" s="6" customFormat="1" ht="50" customHeight="1">
      <c r="A601" s="6" t="s">
        <v>1043</v>
      </c>
      <c r="B601" s="13"/>
      <c r="C601" s="6" t="s">
        <v>4</v>
      </c>
      <c r="D601" s="6" t="s">
        <v>451</v>
      </c>
      <c r="E601" s="6" t="s">
        <v>1012</v>
      </c>
      <c r="F601" s="6" t="s">
        <v>1559</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1403</v>
      </c>
      <c r="AA601" s="6">
        <f>STOCK[[#This Row],[Costo total]]*STOCK[[#This Row],[Entradas]]</f>
        <v>0</v>
      </c>
      <c r="AB601" s="6">
        <f>STOCK[[#This Row],[Stock Actual]]*STOCK[[#This Row],[Costo total]]</f>
        <v>0</v>
      </c>
    </row>
    <row r="602" spans="1:28" s="4" customFormat="1" ht="50" customHeight="1">
      <c r="A602" s="4" t="s">
        <v>1044</v>
      </c>
      <c r="B602" s="13"/>
      <c r="C602" s="4" t="s">
        <v>4</v>
      </c>
      <c r="D602" s="4" t="s">
        <v>451</v>
      </c>
      <c r="E602" s="4" t="s">
        <v>1012</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1403</v>
      </c>
      <c r="AA602" s="4">
        <f>STOCK[[#This Row],[Costo total]]*STOCK[[#This Row],[Entradas]]</f>
        <v>0</v>
      </c>
      <c r="AB602" s="4">
        <f>STOCK[[#This Row],[Stock Actual]]*STOCK[[#This Row],[Costo total]]</f>
        <v>0</v>
      </c>
    </row>
    <row r="603" spans="1:28" s="6" customFormat="1" ht="50" customHeight="1">
      <c r="A603" s="6" t="s">
        <v>1045</v>
      </c>
      <c r="B603" s="13"/>
      <c r="C603" s="6" t="s">
        <v>4</v>
      </c>
      <c r="D603" s="6" t="s">
        <v>2274</v>
      </c>
      <c r="E603" s="6" t="s">
        <v>998</v>
      </c>
      <c r="F603" s="6" t="s">
        <v>2086</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1403</v>
      </c>
      <c r="AA603" s="6">
        <f>STOCK[[#This Row],[Costo total]]*STOCK[[#This Row],[Entradas]]</f>
        <v>19.660000000000004</v>
      </c>
      <c r="AB603" s="6">
        <f>STOCK[[#This Row],[Stock Actual]]*STOCK[[#This Row],[Costo total]]</f>
        <v>0</v>
      </c>
    </row>
    <row r="604" spans="1:28" s="4" customFormat="1" ht="50" customHeight="1">
      <c r="A604" s="4" t="s">
        <v>1046</v>
      </c>
      <c r="B604" s="13"/>
      <c r="C604" s="4" t="s">
        <v>4</v>
      </c>
      <c r="D604" s="4" t="s">
        <v>451</v>
      </c>
      <c r="E604" s="4" t="s">
        <v>1058</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1403</v>
      </c>
      <c r="AA604" s="4">
        <f>STOCK[[#This Row],[Costo total]]*STOCK[[#This Row],[Entradas]]</f>
        <v>0</v>
      </c>
      <c r="AB604" s="4">
        <f>STOCK[[#This Row],[Stock Actual]]*STOCK[[#This Row],[Costo total]]</f>
        <v>0</v>
      </c>
    </row>
    <row r="605" spans="1:28" s="6" customFormat="1" ht="50" customHeight="1">
      <c r="A605" s="6" t="s">
        <v>1047</v>
      </c>
      <c r="B605" s="13"/>
      <c r="C605" s="6" t="s">
        <v>4</v>
      </c>
      <c r="D605" s="6" t="s">
        <v>451</v>
      </c>
      <c r="E605" s="6" t="s">
        <v>1062</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1403</v>
      </c>
      <c r="AA605" s="6">
        <f>STOCK[[#This Row],[Costo total]]*STOCK[[#This Row],[Entradas]]</f>
        <v>0</v>
      </c>
      <c r="AB605" s="6">
        <f>STOCK[[#This Row],[Stock Actual]]*STOCK[[#This Row],[Costo total]]</f>
        <v>0</v>
      </c>
    </row>
    <row r="606" spans="1:28" s="4" customFormat="1" ht="50" customHeight="1">
      <c r="A606" s="4" t="s">
        <v>1048</v>
      </c>
      <c r="B606" s="13"/>
      <c r="C606" s="4" t="s">
        <v>4</v>
      </c>
      <c r="D606" s="4" t="s">
        <v>451</v>
      </c>
      <c r="E606" s="4" t="s">
        <v>1061</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1403</v>
      </c>
      <c r="AA606" s="4">
        <f>STOCK[[#This Row],[Costo total]]*STOCK[[#This Row],[Entradas]]</f>
        <v>0</v>
      </c>
      <c r="AB606" s="4">
        <f>STOCK[[#This Row],[Stock Actual]]*STOCK[[#This Row],[Costo total]]</f>
        <v>0</v>
      </c>
    </row>
    <row r="607" spans="1:28" s="6" customFormat="1" ht="50" customHeight="1">
      <c r="A607" s="6" t="s">
        <v>1049</v>
      </c>
      <c r="B607" s="13"/>
      <c r="C607" s="6" t="s">
        <v>4</v>
      </c>
      <c r="D607" s="6" t="s">
        <v>2510</v>
      </c>
      <c r="E607" s="6" t="s">
        <v>1059</v>
      </c>
      <c r="F607" s="6" t="s">
        <v>2599</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1403</v>
      </c>
      <c r="AA607" s="6">
        <f>STOCK[[#This Row],[Costo total]]*STOCK[[#This Row],[Entradas]]</f>
        <v>47.33</v>
      </c>
      <c r="AB607" s="6">
        <f>STOCK[[#This Row],[Stock Actual]]*STOCK[[#This Row],[Costo total]]</f>
        <v>0</v>
      </c>
    </row>
    <row r="608" spans="1:28" s="4" customFormat="1" ht="50" customHeight="1">
      <c r="A608" s="4" t="s">
        <v>1050</v>
      </c>
      <c r="B608" s="13"/>
      <c r="C608" s="4" t="s">
        <v>4</v>
      </c>
      <c r="D608" s="4" t="s">
        <v>451</v>
      </c>
      <c r="E608" s="4" t="s">
        <v>1060</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1403</v>
      </c>
      <c r="AA608" s="4">
        <f>STOCK[[#This Row],[Costo total]]*STOCK[[#This Row],[Entradas]]</f>
        <v>0</v>
      </c>
      <c r="AB608" s="4">
        <f>STOCK[[#This Row],[Stock Actual]]*STOCK[[#This Row],[Costo total]]</f>
        <v>0</v>
      </c>
    </row>
    <row r="609" spans="1:28" s="6" customFormat="1" ht="50" customHeight="1">
      <c r="A609" s="6" t="s">
        <v>1051</v>
      </c>
      <c r="B609" s="13"/>
      <c r="C609" s="6" t="s">
        <v>4</v>
      </c>
      <c r="E609" s="6" t="s">
        <v>1063</v>
      </c>
      <c r="F609" s="6" t="s">
        <v>456</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1403</v>
      </c>
      <c r="AA609" s="6">
        <f>STOCK[[#This Row],[Costo total]]*STOCK[[#This Row],[Entradas]]</f>
        <v>0</v>
      </c>
      <c r="AB609" s="6">
        <f>STOCK[[#This Row],[Stock Actual]]*STOCK[[#This Row],[Costo total]]</f>
        <v>0</v>
      </c>
    </row>
    <row r="610" spans="1:28" s="4" customFormat="1" ht="50" customHeight="1">
      <c r="A610" s="4" t="s">
        <v>1052</v>
      </c>
      <c r="B610" s="13"/>
      <c r="C610" s="4" t="s">
        <v>4</v>
      </c>
      <c r="D610" s="4" t="s">
        <v>1516</v>
      </c>
      <c r="E610" s="4" t="s">
        <v>2039</v>
      </c>
      <c r="F610" s="4" t="s">
        <v>2086</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1403</v>
      </c>
      <c r="AA610" s="4">
        <f>STOCK[[#This Row],[Costo total]]*STOCK[[#This Row],[Entradas]]</f>
        <v>66.28</v>
      </c>
      <c r="AB610" s="4">
        <f>STOCK[[#This Row],[Stock Actual]]*STOCK[[#This Row],[Costo total]]</f>
        <v>0</v>
      </c>
    </row>
    <row r="611" spans="1:28" s="6" customFormat="1" ht="50" customHeight="1">
      <c r="A611" s="6" t="s">
        <v>1053</v>
      </c>
      <c r="B611" s="13"/>
      <c r="C611" s="6" t="s">
        <v>4</v>
      </c>
      <c r="D611" s="6" t="s">
        <v>1516</v>
      </c>
      <c r="E611" s="6" t="s">
        <v>1272</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1403</v>
      </c>
      <c r="AA611" s="6">
        <f>STOCK[[#This Row],[Costo total]]*STOCK[[#This Row],[Entradas]]</f>
        <v>49.71</v>
      </c>
      <c r="AB611" s="6">
        <f>STOCK[[#This Row],[Stock Actual]]*STOCK[[#This Row],[Costo total]]</f>
        <v>0</v>
      </c>
    </row>
    <row r="612" spans="1:28" s="4" customFormat="1" ht="50" customHeight="1">
      <c r="A612" s="4" t="s">
        <v>1054</v>
      </c>
      <c r="B612" s="13"/>
      <c r="C612" s="4" t="s">
        <v>4</v>
      </c>
      <c r="D612" s="4" t="s">
        <v>1781</v>
      </c>
      <c r="E612" s="4" t="s">
        <v>1648</v>
      </c>
      <c r="F612" s="4" t="s">
        <v>2067</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1403</v>
      </c>
      <c r="AA612" s="4">
        <f>STOCK[[#This Row],[Costo total]]*STOCK[[#This Row],[Entradas]]</f>
        <v>18.509999999999998</v>
      </c>
      <c r="AB612" s="4">
        <f>STOCK[[#This Row],[Stock Actual]]*STOCK[[#This Row],[Costo total]]</f>
        <v>0</v>
      </c>
    </row>
    <row r="613" spans="1:28" s="6" customFormat="1" ht="50" customHeight="1">
      <c r="A613" s="6" t="s">
        <v>1055</v>
      </c>
      <c r="B613" s="13"/>
      <c r="C613" s="6" t="s">
        <v>4</v>
      </c>
      <c r="D613" s="6" t="s">
        <v>88</v>
      </c>
      <c r="E613" s="6" t="s">
        <v>1064</v>
      </c>
      <c r="F613" s="6" t="s">
        <v>1514</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1403</v>
      </c>
      <c r="AA613" s="6">
        <f>STOCK[[#This Row],[Costo total]]*STOCK[[#This Row],[Entradas]]</f>
        <v>17.43</v>
      </c>
      <c r="AB613" s="6">
        <f>STOCK[[#This Row],[Stock Actual]]*STOCK[[#This Row],[Costo total]]</f>
        <v>0</v>
      </c>
    </row>
    <row r="614" spans="1:28" s="4" customFormat="1" ht="50" customHeight="1">
      <c r="A614" s="4" t="s">
        <v>1056</v>
      </c>
      <c r="B614" s="13"/>
      <c r="C614" s="4" t="s">
        <v>4</v>
      </c>
      <c r="D614" s="4" t="s">
        <v>88</v>
      </c>
      <c r="E614" s="4" t="s">
        <v>1648</v>
      </c>
      <c r="F614" s="4" t="s">
        <v>1514</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1403</v>
      </c>
      <c r="AA614" s="4">
        <f>STOCK[[#This Row],[Costo total]]*STOCK[[#This Row],[Entradas]]</f>
        <v>20.36</v>
      </c>
      <c r="AB614" s="4">
        <f>STOCK[[#This Row],[Stock Actual]]*STOCK[[#This Row],[Costo total]]</f>
        <v>10.18</v>
      </c>
    </row>
    <row r="615" spans="1:28" s="6" customFormat="1" ht="50" customHeight="1">
      <c r="A615" s="6" t="s">
        <v>1057</v>
      </c>
      <c r="B615" s="13"/>
      <c r="C615" s="6" t="s">
        <v>4</v>
      </c>
      <c r="D615" s="6" t="s">
        <v>1516</v>
      </c>
      <c r="E615" s="6" t="s">
        <v>1562</v>
      </c>
      <c r="F615" s="6" t="s">
        <v>2133</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1403</v>
      </c>
      <c r="AA615" s="6">
        <f>STOCK[[#This Row],[Costo total]]*STOCK[[#This Row],[Entradas]]</f>
        <v>46.56</v>
      </c>
      <c r="AB615" s="6">
        <f>STOCK[[#This Row],[Stock Actual]]*STOCK[[#This Row],[Costo total]]</f>
        <v>0</v>
      </c>
    </row>
    <row r="616" spans="1:28" s="4" customFormat="1" ht="50" customHeight="1">
      <c r="A616" s="4" t="s">
        <v>1066</v>
      </c>
      <c r="B616" s="13"/>
      <c r="C616" s="4" t="s">
        <v>4</v>
      </c>
      <c r="D616" s="4" t="s">
        <v>451</v>
      </c>
      <c r="E616" s="4" t="s">
        <v>1074</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1403</v>
      </c>
      <c r="AA616" s="4">
        <f>STOCK[[#This Row],[Costo total]]*STOCK[[#This Row],[Entradas]]</f>
        <v>0</v>
      </c>
      <c r="AB616" s="4">
        <f>STOCK[[#This Row],[Stock Actual]]*STOCK[[#This Row],[Costo total]]</f>
        <v>0</v>
      </c>
    </row>
    <row r="617" spans="1:28" s="6" customFormat="1" ht="50" customHeight="1">
      <c r="A617" s="6" t="s">
        <v>1067</v>
      </c>
      <c r="B617" s="13"/>
      <c r="C617" s="6" t="s">
        <v>4</v>
      </c>
      <c r="D617" s="6" t="s">
        <v>451</v>
      </c>
      <c r="E617" s="6" t="s">
        <v>1273</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1403</v>
      </c>
      <c r="AA617" s="6">
        <f>STOCK[[#This Row],[Costo total]]*STOCK[[#This Row],[Entradas]]</f>
        <v>0</v>
      </c>
      <c r="AB617" s="6">
        <f>STOCK[[#This Row],[Stock Actual]]*STOCK[[#This Row],[Costo total]]</f>
        <v>0</v>
      </c>
    </row>
    <row r="618" spans="1:28" s="4" customFormat="1" ht="50" customHeight="1">
      <c r="A618" s="4" t="s">
        <v>1068</v>
      </c>
      <c r="B618" s="13"/>
      <c r="C618" s="4" t="s">
        <v>4</v>
      </c>
      <c r="D618" s="4" t="s">
        <v>451</v>
      </c>
      <c r="E618" s="4" t="s">
        <v>1075</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1403</v>
      </c>
      <c r="AA618" s="4">
        <f>STOCK[[#This Row],[Costo total]]*STOCK[[#This Row],[Entradas]]</f>
        <v>0</v>
      </c>
      <c r="AB618" s="4">
        <f>STOCK[[#This Row],[Stock Actual]]*STOCK[[#This Row],[Costo total]]</f>
        <v>0</v>
      </c>
    </row>
    <row r="619" spans="1:28" s="6" customFormat="1" ht="50" customHeight="1">
      <c r="A619" s="6" t="s">
        <v>1070</v>
      </c>
      <c r="B619" s="13"/>
      <c r="C619" s="6" t="s">
        <v>4</v>
      </c>
      <c r="D619" s="6" t="s">
        <v>1516</v>
      </c>
      <c r="E619" s="6" t="s">
        <v>1076</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1403</v>
      </c>
      <c r="AA619" s="6">
        <f>STOCK[[#This Row],[Costo total]]*STOCK[[#This Row],[Entradas]]</f>
        <v>20.8</v>
      </c>
      <c r="AB619" s="6">
        <f>STOCK[[#This Row],[Stock Actual]]*STOCK[[#This Row],[Costo total]]</f>
        <v>0</v>
      </c>
    </row>
    <row r="620" spans="1:28" s="4" customFormat="1" ht="50" customHeight="1">
      <c r="A620" s="4" t="s">
        <v>1071</v>
      </c>
      <c r="B620" s="13"/>
      <c r="C620" s="4" t="s">
        <v>4</v>
      </c>
      <c r="D620" s="4" t="s">
        <v>1516</v>
      </c>
      <c r="E620" s="4" t="s">
        <v>1076</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1403</v>
      </c>
      <c r="AA620" s="4">
        <f>STOCK[[#This Row],[Costo total]]*STOCK[[#This Row],[Entradas]]</f>
        <v>20.8</v>
      </c>
      <c r="AB620" s="4">
        <f>STOCK[[#This Row],[Stock Actual]]*STOCK[[#This Row],[Costo total]]</f>
        <v>0</v>
      </c>
    </row>
    <row r="621" spans="1:28" s="6" customFormat="1" ht="50" customHeight="1">
      <c r="A621" s="6" t="s">
        <v>1072</v>
      </c>
      <c r="B621" s="13"/>
      <c r="C621" s="6" t="s">
        <v>4</v>
      </c>
      <c r="D621" s="6" t="s">
        <v>1516</v>
      </c>
      <c r="E621" s="6" t="s">
        <v>1076</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1403</v>
      </c>
      <c r="AA621" s="6">
        <f>STOCK[[#This Row],[Costo total]]*STOCK[[#This Row],[Entradas]]</f>
        <v>20.8</v>
      </c>
      <c r="AB621" s="6">
        <f>STOCK[[#This Row],[Stock Actual]]*STOCK[[#This Row],[Costo total]]</f>
        <v>0</v>
      </c>
    </row>
    <row r="622" spans="1:28" s="4" customFormat="1" ht="50" customHeight="1">
      <c r="A622" s="4" t="s">
        <v>1073</v>
      </c>
      <c r="B622" s="13"/>
      <c r="C622" s="4" t="s">
        <v>4</v>
      </c>
      <c r="D622" s="4" t="s">
        <v>26</v>
      </c>
      <c r="E622" s="4" t="s">
        <v>1077</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1403</v>
      </c>
      <c r="AA622" s="4">
        <f>STOCK[[#This Row],[Costo total]]*STOCK[[#This Row],[Entradas]]</f>
        <v>26.92</v>
      </c>
      <c r="AB622" s="4">
        <f>STOCK[[#This Row],[Stock Actual]]*STOCK[[#This Row],[Costo total]]</f>
        <v>0</v>
      </c>
    </row>
    <row r="623" spans="1:28" s="6" customFormat="1" ht="50" customHeight="1">
      <c r="A623" s="6" t="s">
        <v>1080</v>
      </c>
      <c r="B623" s="13"/>
      <c r="C623" s="6" t="s">
        <v>4</v>
      </c>
      <c r="D623" s="6" t="s">
        <v>2605</v>
      </c>
      <c r="E623" s="6" t="s">
        <v>1650</v>
      </c>
      <c r="F623" s="6" t="s">
        <v>2095</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1403</v>
      </c>
      <c r="AA623" s="6">
        <f>STOCK[[#This Row],[Costo total]]*STOCK[[#This Row],[Entradas]]</f>
        <v>54.9</v>
      </c>
      <c r="AB623" s="6">
        <f>STOCK[[#This Row],[Stock Actual]]*STOCK[[#This Row],[Costo total]]</f>
        <v>0</v>
      </c>
    </row>
    <row r="624" spans="1:28" s="4" customFormat="1" ht="50" customHeight="1">
      <c r="A624" s="4" t="s">
        <v>1081</v>
      </c>
      <c r="B624" s="13"/>
      <c r="C624" s="4" t="s">
        <v>4</v>
      </c>
      <c r="D624" s="4" t="s">
        <v>26</v>
      </c>
      <c r="E624" s="4" t="s">
        <v>1078</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1403</v>
      </c>
      <c r="AA624" s="4">
        <f>STOCK[[#This Row],[Costo total]]*STOCK[[#This Row],[Entradas]]</f>
        <v>54.9</v>
      </c>
      <c r="AB624" s="4">
        <f>STOCK[[#This Row],[Stock Actual]]*STOCK[[#This Row],[Costo total]]</f>
        <v>0</v>
      </c>
    </row>
    <row r="625" spans="1:28" s="6" customFormat="1" ht="50" customHeight="1">
      <c r="A625" s="6" t="s">
        <v>1082</v>
      </c>
      <c r="B625" s="13"/>
      <c r="C625" s="6" t="s">
        <v>4</v>
      </c>
      <c r="D625" s="6" t="s">
        <v>26</v>
      </c>
      <c r="E625" s="6" t="s">
        <v>1078</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1403</v>
      </c>
      <c r="AA625" s="6">
        <f>STOCK[[#This Row],[Costo total]]*STOCK[[#This Row],[Entradas]]</f>
        <v>54.9</v>
      </c>
      <c r="AB625" s="6">
        <f>STOCK[[#This Row],[Stock Actual]]*STOCK[[#This Row],[Costo total]]</f>
        <v>0</v>
      </c>
    </row>
    <row r="626" spans="1:28" s="4" customFormat="1" ht="50" customHeight="1">
      <c r="A626" s="4" t="s">
        <v>1084</v>
      </c>
      <c r="B626" s="13"/>
      <c r="C626" s="4" t="s">
        <v>4</v>
      </c>
      <c r="D626" s="4" t="s">
        <v>1516</v>
      </c>
      <c r="E626" s="4" t="s">
        <v>1079</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1403</v>
      </c>
      <c r="AA626" s="4">
        <f>STOCK[[#This Row],[Costo total]]*STOCK[[#This Row],[Entradas]]</f>
        <v>35.04</v>
      </c>
      <c r="AB626" s="4">
        <f>STOCK[[#This Row],[Stock Actual]]*STOCK[[#This Row],[Costo total]]</f>
        <v>0</v>
      </c>
    </row>
    <row r="627" spans="1:28" s="6" customFormat="1" ht="50" customHeight="1">
      <c r="A627" s="6" t="s">
        <v>1086</v>
      </c>
      <c r="B627" s="13"/>
      <c r="C627" s="6" t="s">
        <v>4</v>
      </c>
      <c r="D627" s="6" t="s">
        <v>1894</v>
      </c>
      <c r="E627" s="6" t="s">
        <v>1120</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1403</v>
      </c>
      <c r="AA627" s="6">
        <f>STOCK[[#This Row],[Costo total]]*STOCK[[#This Row],[Entradas]]</f>
        <v>13.54</v>
      </c>
      <c r="AB627" s="6">
        <f>STOCK[[#This Row],[Stock Actual]]*STOCK[[#This Row],[Costo total]]</f>
        <v>0</v>
      </c>
    </row>
    <row r="628" spans="1:28" s="4" customFormat="1" ht="50" customHeight="1">
      <c r="A628" s="4" t="s">
        <v>1087</v>
      </c>
      <c r="B628" s="13"/>
      <c r="C628" s="4" t="s">
        <v>4</v>
      </c>
      <c r="D628" s="4" t="s">
        <v>1894</v>
      </c>
      <c r="E628" s="4" t="s">
        <v>1560</v>
      </c>
      <c r="F628" s="4" t="s">
        <v>2101</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1403</v>
      </c>
      <c r="AA628" s="4">
        <f>STOCK[[#This Row],[Costo total]]*STOCK[[#This Row],[Entradas]]</f>
        <v>13.54</v>
      </c>
      <c r="AB628" s="4">
        <f>STOCK[[#This Row],[Stock Actual]]*STOCK[[#This Row],[Costo total]]</f>
        <v>0</v>
      </c>
    </row>
    <row r="629" spans="1:28" s="6" customFormat="1" ht="50" customHeight="1">
      <c r="A629" s="6" t="s">
        <v>1088</v>
      </c>
      <c r="B629" s="13"/>
      <c r="C629" s="6" t="s">
        <v>4</v>
      </c>
      <c r="D629" s="6" t="s">
        <v>1894</v>
      </c>
      <c r="E629" s="6" t="s">
        <v>1121</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1403</v>
      </c>
      <c r="AA629" s="6">
        <f>STOCK[[#This Row],[Costo total]]*STOCK[[#This Row],[Entradas]]</f>
        <v>18.34</v>
      </c>
      <c r="AB629" s="6">
        <f>STOCK[[#This Row],[Stock Actual]]*STOCK[[#This Row],[Costo total]]</f>
        <v>0</v>
      </c>
    </row>
    <row r="630" spans="1:28" s="4" customFormat="1" ht="50" customHeight="1">
      <c r="A630" s="4" t="s">
        <v>1089</v>
      </c>
      <c r="B630" s="13"/>
      <c r="C630" s="4" t="s">
        <v>4</v>
      </c>
      <c r="D630" s="4" t="s">
        <v>1894</v>
      </c>
      <c r="E630" s="4" t="s">
        <v>1121</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1403</v>
      </c>
      <c r="AA630" s="4">
        <f>STOCK[[#This Row],[Costo total]]*STOCK[[#This Row],[Entradas]]</f>
        <v>27.509999999999998</v>
      </c>
      <c r="AB630" s="4">
        <f>STOCK[[#This Row],[Stock Actual]]*STOCK[[#This Row],[Costo total]]</f>
        <v>0</v>
      </c>
    </row>
    <row r="631" spans="1:28" s="6" customFormat="1" ht="50" customHeight="1">
      <c r="A631" s="6" t="s">
        <v>1090</v>
      </c>
      <c r="B631" s="13"/>
      <c r="C631" s="6" t="s">
        <v>4</v>
      </c>
      <c r="D631" s="6" t="s">
        <v>1894</v>
      </c>
      <c r="E631" s="6" t="s">
        <v>1651</v>
      </c>
      <c r="F631" s="6" t="s">
        <v>2074</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1403</v>
      </c>
      <c r="AA631" s="6">
        <f>STOCK[[#This Row],[Costo total]]*STOCK[[#This Row],[Entradas]]</f>
        <v>27.509999999999998</v>
      </c>
      <c r="AB631" s="6">
        <f>STOCK[[#This Row],[Stock Actual]]*STOCK[[#This Row],[Costo total]]</f>
        <v>0</v>
      </c>
    </row>
    <row r="632" spans="1:28" s="4" customFormat="1" ht="50" customHeight="1">
      <c r="A632" s="4" t="s">
        <v>1091</v>
      </c>
      <c r="B632" s="13"/>
      <c r="C632" s="4" t="s">
        <v>4</v>
      </c>
      <c r="D632" s="4" t="s">
        <v>1894</v>
      </c>
      <c r="E632" s="4" t="s">
        <v>3051</v>
      </c>
      <c r="F632" s="4" t="s">
        <v>3028</v>
      </c>
      <c r="G632" s="4" t="s">
        <v>69</v>
      </c>
      <c r="H632" s="4">
        <f>STOCK[[#This Row],[Precio Final]]</f>
        <v>12</v>
      </c>
      <c r="I632" s="4">
        <f>STOCK[[#This Row],[Precio Venta Ideal (x1.5)]]</f>
        <v>13.934999999999999</v>
      </c>
      <c r="J632" s="5">
        <v>2</v>
      </c>
      <c r="K632" s="5">
        <f>SUMIFS(VENTAS[Cantidad],VENTAS[Código del producto Vendido],STOCK[[#This Row],[Code]])</f>
        <v>0</v>
      </c>
      <c r="L632" s="5">
        <f>STOCK[[#This Row],[Entradas]]-STOCK[[#This Row],[Salidas]]</f>
        <v>2</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0</v>
      </c>
      <c r="Y632" s="4" t="s">
        <v>1403</v>
      </c>
      <c r="AA632" s="4">
        <f>STOCK[[#This Row],[Costo total]]*STOCK[[#This Row],[Entradas]]</f>
        <v>18.579999999999998</v>
      </c>
      <c r="AB632" s="4">
        <f>STOCK[[#This Row],[Stock Actual]]*STOCK[[#This Row],[Costo total]]</f>
        <v>18.579999999999998</v>
      </c>
    </row>
    <row r="633" spans="1:28" s="6" customFormat="1" ht="50" customHeight="1">
      <c r="A633" s="6" t="s">
        <v>1092</v>
      </c>
      <c r="B633" s="13"/>
      <c r="C633" s="6" t="s">
        <v>4</v>
      </c>
      <c r="D633" s="6" t="s">
        <v>1894</v>
      </c>
      <c r="E633" s="6" t="s">
        <v>1274</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1403</v>
      </c>
      <c r="AA633" s="6">
        <f>STOCK[[#This Row],[Costo total]]*STOCK[[#This Row],[Entradas]]</f>
        <v>27.869999999999997</v>
      </c>
      <c r="AB633" s="6">
        <f>STOCK[[#This Row],[Stock Actual]]*STOCK[[#This Row],[Costo total]]</f>
        <v>0</v>
      </c>
    </row>
    <row r="634" spans="1:28" s="4" customFormat="1" ht="50" customHeight="1">
      <c r="A634" s="4" t="s">
        <v>1093</v>
      </c>
      <c r="B634" s="13"/>
      <c r="C634" s="4" t="s">
        <v>4</v>
      </c>
      <c r="D634" s="4" t="s">
        <v>1516</v>
      </c>
      <c r="E634" s="4" t="s">
        <v>1275</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1403</v>
      </c>
      <c r="AA634" s="4">
        <f>STOCK[[#This Row],[Costo total]]*STOCK[[#This Row],[Entradas]]</f>
        <v>49.71</v>
      </c>
      <c r="AB634" s="4">
        <f>STOCK[[#This Row],[Stock Actual]]*STOCK[[#This Row],[Costo total]]</f>
        <v>0</v>
      </c>
    </row>
    <row r="635" spans="1:28" s="6" customFormat="1" ht="50" customHeight="1">
      <c r="A635" s="6" t="s">
        <v>1094</v>
      </c>
      <c r="B635" s="13"/>
      <c r="C635" s="6" t="s">
        <v>4</v>
      </c>
      <c r="D635" s="6" t="s">
        <v>1516</v>
      </c>
      <c r="E635" s="6" t="s">
        <v>1065</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1403</v>
      </c>
      <c r="AA635" s="6">
        <f>STOCK[[#This Row],[Costo total]]*STOCK[[#This Row],[Entradas]]</f>
        <v>47.160000000000004</v>
      </c>
      <c r="AB635" s="6">
        <f>STOCK[[#This Row],[Stock Actual]]*STOCK[[#This Row],[Costo total]]</f>
        <v>0</v>
      </c>
    </row>
    <row r="636" spans="1:28" s="4" customFormat="1" ht="50" customHeight="1">
      <c r="A636" s="4" t="s">
        <v>1095</v>
      </c>
      <c r="B636" s="13"/>
      <c r="C636" s="4" t="s">
        <v>4</v>
      </c>
      <c r="D636" s="4" t="s">
        <v>1516</v>
      </c>
      <c r="E636" s="4" t="s">
        <v>1649</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1403</v>
      </c>
      <c r="AA636" s="4">
        <f>STOCK[[#This Row],[Costo total]]*STOCK[[#This Row],[Entradas]]</f>
        <v>47.160000000000004</v>
      </c>
      <c r="AB636" s="4">
        <f>STOCK[[#This Row],[Stock Actual]]*STOCK[[#This Row],[Costo total]]</f>
        <v>23.580000000000002</v>
      </c>
    </row>
    <row r="637" spans="1:28" s="6" customFormat="1" ht="50" customHeight="1">
      <c r="A637" s="6" t="s">
        <v>1096</v>
      </c>
      <c r="B637" s="13"/>
      <c r="C637" s="6" t="s">
        <v>4</v>
      </c>
      <c r="D637" s="6" t="s">
        <v>1516</v>
      </c>
      <c r="E637" s="6" t="s">
        <v>1649</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1403</v>
      </c>
      <c r="AA637" s="6">
        <f>STOCK[[#This Row],[Costo total]]*STOCK[[#This Row],[Entradas]]</f>
        <v>23.580000000000002</v>
      </c>
      <c r="AB637" s="6">
        <f>STOCK[[#This Row],[Stock Actual]]*STOCK[[#This Row],[Costo total]]</f>
        <v>0</v>
      </c>
    </row>
    <row r="638" spans="1:28" s="4" customFormat="1" ht="50" customHeight="1">
      <c r="A638" s="4" t="s">
        <v>1097</v>
      </c>
      <c r="B638" s="13"/>
      <c r="C638" s="4" t="s">
        <v>4</v>
      </c>
      <c r="D638" s="4" t="s">
        <v>1516</v>
      </c>
      <c r="E638" s="4" t="s">
        <v>1122</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1403</v>
      </c>
      <c r="AA638" s="4">
        <f>STOCK[[#This Row],[Costo total]]*STOCK[[#This Row],[Entradas]]</f>
        <v>20.78</v>
      </c>
      <c r="AB638" s="4">
        <f>STOCK[[#This Row],[Stock Actual]]*STOCK[[#This Row],[Costo total]]</f>
        <v>0</v>
      </c>
    </row>
    <row r="639" spans="1:28" s="6" customFormat="1" ht="50" customHeight="1">
      <c r="A639" s="6" t="s">
        <v>1098</v>
      </c>
      <c r="B639" s="13"/>
      <c r="C639" s="6" t="s">
        <v>4</v>
      </c>
      <c r="D639" s="6" t="s">
        <v>1894</v>
      </c>
      <c r="E639" s="6" t="s">
        <v>1560</v>
      </c>
      <c r="F639" s="6" t="s">
        <v>2113</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1403</v>
      </c>
      <c r="AA639" s="6">
        <f>STOCK[[#This Row],[Costo total]]*STOCK[[#This Row],[Entradas]]</f>
        <v>7.73</v>
      </c>
      <c r="AB639" s="6">
        <f>STOCK[[#This Row],[Stock Actual]]*STOCK[[#This Row],[Costo total]]</f>
        <v>0</v>
      </c>
    </row>
    <row r="640" spans="1:28" s="4" customFormat="1" ht="50" customHeight="1">
      <c r="A640" s="4" t="s">
        <v>2663</v>
      </c>
      <c r="B640" s="13"/>
      <c r="C640" s="4" t="s">
        <v>4</v>
      </c>
      <c r="D640" s="4" t="s">
        <v>1894</v>
      </c>
      <c r="E640" s="4" t="s">
        <v>3052</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1403</v>
      </c>
      <c r="AA640" s="4">
        <f>STOCK[[#This Row],[Costo total]]*STOCK[[#This Row],[Entradas]]</f>
        <v>15.46</v>
      </c>
      <c r="AB640" s="4">
        <f>STOCK[[#This Row],[Stock Actual]]*STOCK[[#This Row],[Costo total]]</f>
        <v>15.46</v>
      </c>
    </row>
    <row r="641" spans="1:28" s="6" customFormat="1" ht="50" customHeight="1">
      <c r="A641" s="6" t="s">
        <v>1099</v>
      </c>
      <c r="B641" s="13"/>
      <c r="C641" s="6" t="s">
        <v>4</v>
      </c>
      <c r="D641" s="6" t="s">
        <v>1516</v>
      </c>
      <c r="E641" s="6" t="s">
        <v>2023</v>
      </c>
      <c r="F641" s="6" t="s">
        <v>3062</v>
      </c>
      <c r="G641" s="6" t="s">
        <v>1142</v>
      </c>
      <c r="H641" s="6">
        <f>STOCK[[#This Row],[Precio Final]]</f>
        <v>30</v>
      </c>
      <c r="I641" s="6">
        <f>STOCK[[#This Row],[Precio Venta Ideal (x1.5)]]</f>
        <v>35.685000000000002</v>
      </c>
      <c r="J641" s="29">
        <v>7</v>
      </c>
      <c r="K641" s="29">
        <f>SUMIFS(VENTAS[Cantidad],VENTAS[Código del producto Vendido],STOCK[[#This Row],[Code]])</f>
        <v>4</v>
      </c>
      <c r="L641" s="29">
        <f>STOCK[[#This Row],[Entradas]]-STOCK[[#This Row],[Salidas]]</f>
        <v>3</v>
      </c>
      <c r="M641" s="6">
        <f>STOCK[[#This Row],[Precio Final]]*10%</f>
        <v>3</v>
      </c>
      <c r="N641" s="6">
        <v>7.21</v>
      </c>
      <c r="O641" s="6">
        <v>113.95</v>
      </c>
      <c r="P641" s="6">
        <v>15.79</v>
      </c>
      <c r="Q641" s="29">
        <v>0</v>
      </c>
      <c r="R641" s="6">
        <v>0</v>
      </c>
      <c r="S641" s="6">
        <v>5</v>
      </c>
      <c r="T641" s="6">
        <f>STOCK[[#This Row],[Costo Unitario (USD)]]+STOCK[[#This Row],[Costo Envío (USD)]]+STOCK[[#This Row],[Comisión 10%]]</f>
        <v>23.79</v>
      </c>
      <c r="U641" s="6">
        <f>STOCK[[#This Row],[Costo total]]*1.5</f>
        <v>35.685000000000002</v>
      </c>
      <c r="V641" s="6">
        <v>30</v>
      </c>
      <c r="W641" s="6">
        <f>STOCK[[#This Row],[Precio Final]]-STOCK[[#This Row],[Costo total]]</f>
        <v>6.2100000000000009</v>
      </c>
      <c r="X641" s="6">
        <f>STOCK[[#This Row],[Ganancia Unitaria]]*STOCK[[#This Row],[Salidas]]</f>
        <v>24.840000000000003</v>
      </c>
      <c r="AA641" s="6">
        <f>STOCK[[#This Row],[Costo total]]*STOCK[[#This Row],[Entradas]]</f>
        <v>166.53</v>
      </c>
      <c r="AB641" s="6">
        <f>STOCK[[#This Row],[Stock Actual]]*STOCK[[#This Row],[Costo total]]</f>
        <v>71.37</v>
      </c>
    </row>
    <row r="642" spans="1:28"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8" s="6" customFormat="1" ht="50" customHeight="1">
      <c r="A643" s="6" t="s">
        <v>1101</v>
      </c>
      <c r="B643" s="13"/>
      <c r="C643" s="6" t="s">
        <v>4</v>
      </c>
      <c r="D643" s="6" t="s">
        <v>1516</v>
      </c>
      <c r="E643" s="6" t="s">
        <v>1652</v>
      </c>
      <c r="F643" s="6" t="s">
        <v>243</v>
      </c>
      <c r="G643" s="6" t="s">
        <v>1142</v>
      </c>
      <c r="H643" s="6">
        <f>STOCK[[#This Row],[Precio Final]]</f>
        <v>28</v>
      </c>
      <c r="I643" s="6">
        <f>STOCK[[#This Row],[Precio Venta Ideal (x1.5)]]</f>
        <v>31.200000000000003</v>
      </c>
      <c r="J643" s="29">
        <v>4</v>
      </c>
      <c r="K643" s="29">
        <f>SUMIFS(VENTAS[Cantidad],VENTAS[Código del producto Vendido],STOCK[[#This Row],[Code]])</f>
        <v>1</v>
      </c>
      <c r="L643" s="29">
        <f>STOCK[[#This Row],[Entradas]]-STOCK[[#This Row],[Salidas]]</f>
        <v>3</v>
      </c>
      <c r="M643" s="6">
        <f>STOCK[[#This Row],[Precio Final]]*10%</f>
        <v>2.8000000000000003</v>
      </c>
      <c r="N643" s="6">
        <v>10.47</v>
      </c>
      <c r="O643" s="6">
        <v>17.53</v>
      </c>
      <c r="P643" s="6">
        <v>13</v>
      </c>
      <c r="Q643" s="29">
        <v>0</v>
      </c>
      <c r="R643" s="6">
        <v>0</v>
      </c>
      <c r="S643" s="6">
        <v>5</v>
      </c>
      <c r="T643" s="6">
        <f>STOCK[[#This Row],[Costo Unitario (USD)]]+STOCK[[#This Row],[Costo Envío (USD)]]+STOCK[[#This Row],[Comisión 10%]]</f>
        <v>20.8</v>
      </c>
      <c r="U643" s="6">
        <f>STOCK[[#This Row],[Costo total]]*1.5</f>
        <v>31.200000000000003</v>
      </c>
      <c r="V643" s="6">
        <v>28</v>
      </c>
      <c r="W643" s="6">
        <f>STOCK[[#This Row],[Precio Final]]-STOCK[[#This Row],[Costo total]]</f>
        <v>7.1999999999999993</v>
      </c>
      <c r="X643" s="6">
        <f>STOCK[[#This Row],[Ganancia Unitaria]]*STOCK[[#This Row],[Salidas]]</f>
        <v>7.1999999999999993</v>
      </c>
      <c r="AA643" s="6">
        <f>STOCK[[#This Row],[Costo total]]*STOCK[[#This Row],[Entradas]]</f>
        <v>83.2</v>
      </c>
      <c r="AB643" s="6">
        <f>STOCK[[#This Row],[Stock Actual]]*STOCK[[#This Row],[Costo total]]</f>
        <v>62.400000000000006</v>
      </c>
    </row>
    <row r="644" spans="1:28" s="4" customFormat="1" ht="50" customHeight="1">
      <c r="A644" s="4" t="s">
        <v>1102</v>
      </c>
      <c r="B644" s="13"/>
      <c r="C644" s="4" t="s">
        <v>4</v>
      </c>
      <c r="D644" s="4" t="s">
        <v>101</v>
      </c>
      <c r="E644" s="4" t="s">
        <v>1176</v>
      </c>
      <c r="F644" s="4" t="s">
        <v>1515</v>
      </c>
      <c r="G644" s="4" t="s">
        <v>1142</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8" s="6" customFormat="1" ht="50" customHeight="1">
      <c r="A645" s="6" t="s">
        <v>1103</v>
      </c>
      <c r="B645" s="13"/>
      <c r="C645" s="6" t="s">
        <v>4</v>
      </c>
      <c r="D645" s="6" t="s">
        <v>101</v>
      </c>
      <c r="E645" s="6" t="s">
        <v>1276</v>
      </c>
      <c r="F645" s="6" t="s">
        <v>243</v>
      </c>
      <c r="G645" s="6" t="s">
        <v>1142</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8" s="4" customFormat="1" ht="50" customHeight="1">
      <c r="A646" s="4" t="s">
        <v>1104</v>
      </c>
      <c r="B646" s="13"/>
      <c r="C646" s="4" t="s">
        <v>4</v>
      </c>
      <c r="D646" s="4" t="s">
        <v>1516</v>
      </c>
      <c r="E646" s="4" t="s">
        <v>1506</v>
      </c>
      <c r="F646" s="4" t="s">
        <v>2073</v>
      </c>
      <c r="G646" s="4" t="s">
        <v>1142</v>
      </c>
      <c r="H646" s="4">
        <f>STOCK[[#This Row],[Precio Final]]</f>
        <v>32</v>
      </c>
      <c r="I646" s="4">
        <f>STOCK[[#This Row],[Precio Venta Ideal (x1.5)]]</f>
        <v>40.484999999999999</v>
      </c>
      <c r="J646" s="5">
        <v>6</v>
      </c>
      <c r="K646" s="5">
        <f>SUMIFS(VENTAS[Cantidad],VENTAS[Código del producto Vendido],STOCK[[#This Row],[Code]])</f>
        <v>6</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30.060000000000009</v>
      </c>
      <c r="AA646" s="4">
        <f>STOCK[[#This Row],[Costo total]]*STOCK[[#This Row],[Entradas]]</f>
        <v>161.94</v>
      </c>
      <c r="AB646" s="4">
        <f>STOCK[[#This Row],[Stock Actual]]*STOCK[[#This Row],[Costo total]]</f>
        <v>0</v>
      </c>
    </row>
    <row r="647" spans="1:28" s="6" customFormat="1" ht="50" customHeight="1">
      <c r="A647" s="6" t="s">
        <v>1105</v>
      </c>
      <c r="B647" s="13"/>
      <c r="C647" s="6" t="s">
        <v>4</v>
      </c>
      <c r="D647" s="6" t="s">
        <v>1516</v>
      </c>
      <c r="E647" s="6" t="s">
        <v>1182</v>
      </c>
      <c r="F647" s="6" t="s">
        <v>243</v>
      </c>
      <c r="G647" s="6" t="s">
        <v>1142</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8" s="4" customFormat="1" ht="50" customHeight="1">
      <c r="A648" s="4" t="s">
        <v>1106</v>
      </c>
      <c r="B648" s="13"/>
      <c r="C648" s="4" t="s">
        <v>4</v>
      </c>
      <c r="D648" s="4" t="s">
        <v>101</v>
      </c>
      <c r="E648" s="4" t="s">
        <v>1176</v>
      </c>
      <c r="F648" s="4" t="s">
        <v>550</v>
      </c>
      <c r="G648" s="4" t="s">
        <v>1142</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8" s="6" customFormat="1" ht="50" customHeight="1">
      <c r="A649" s="6" t="s">
        <v>1107</v>
      </c>
      <c r="B649" s="13"/>
      <c r="C649" s="6" t="s">
        <v>4</v>
      </c>
      <c r="D649" s="6" t="s">
        <v>101</v>
      </c>
      <c r="E649" s="6" t="s">
        <v>1192</v>
      </c>
      <c r="F649" s="6" t="s">
        <v>243</v>
      </c>
      <c r="G649" s="6" t="s">
        <v>1142</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8" s="4" customFormat="1" ht="50" customHeight="1">
      <c r="A650" s="4" t="s">
        <v>1108</v>
      </c>
      <c r="B650" s="13"/>
      <c r="C650" s="4" t="s">
        <v>4</v>
      </c>
      <c r="D650" s="4" t="s">
        <v>1516</v>
      </c>
      <c r="E650" s="4" t="s">
        <v>1653</v>
      </c>
      <c r="F650" s="4" t="s">
        <v>241</v>
      </c>
      <c r="G650" s="4" t="s">
        <v>1142</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8"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8" s="4" customFormat="1" ht="50" customHeight="1">
      <c r="A652" s="4" t="s">
        <v>1109</v>
      </c>
      <c r="B652" s="13"/>
      <c r="C652" s="4" t="s">
        <v>4</v>
      </c>
      <c r="D652" s="4" t="s">
        <v>1894</v>
      </c>
      <c r="E652" s="4" t="s">
        <v>1654</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8" s="6" customFormat="1" ht="50" customHeight="1">
      <c r="A653" s="6" t="s">
        <v>1110</v>
      </c>
      <c r="B653" s="13"/>
      <c r="C653" s="6" t="s">
        <v>4</v>
      </c>
      <c r="D653" s="6" t="s">
        <v>1894</v>
      </c>
      <c r="E653" s="6" t="s">
        <v>1201</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8" s="4" customFormat="1" ht="50" customHeight="1">
      <c r="A654" s="4" t="s">
        <v>1111</v>
      </c>
      <c r="B654" s="13"/>
      <c r="C654" s="4" t="s">
        <v>4</v>
      </c>
      <c r="D654" s="4" t="s">
        <v>1894</v>
      </c>
      <c r="E654" s="4" t="s">
        <v>2145</v>
      </c>
      <c r="F654" s="4" t="s">
        <v>2124</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8" s="6" customFormat="1" ht="50" customHeight="1">
      <c r="A655" s="6" t="s">
        <v>1112</v>
      </c>
      <c r="B655" s="13"/>
      <c r="C655" s="6" t="s">
        <v>4</v>
      </c>
      <c r="D655" s="6" t="s">
        <v>1894</v>
      </c>
      <c r="E655" s="6" t="s">
        <v>2146</v>
      </c>
      <c r="F655" s="6" t="s">
        <v>2080</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8" s="4" customFormat="1" ht="50" customHeight="1">
      <c r="A656" s="4" t="s">
        <v>1113</v>
      </c>
      <c r="B656" s="13"/>
      <c r="C656" s="4" t="s">
        <v>4</v>
      </c>
      <c r="D656" s="4" t="s">
        <v>1894</v>
      </c>
      <c r="E656" s="4" t="s">
        <v>1202</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1114</v>
      </c>
      <c r="B657" s="13"/>
      <c r="C657" s="6" t="s">
        <v>4</v>
      </c>
      <c r="D657" s="6" t="s">
        <v>1894</v>
      </c>
      <c r="E657" s="6" t="s">
        <v>1277</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1115</v>
      </c>
      <c r="B658" s="13"/>
      <c r="C658" s="4" t="s">
        <v>4</v>
      </c>
      <c r="D658" s="4" t="s">
        <v>1894</v>
      </c>
      <c r="E658" s="4" t="s">
        <v>2042</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1116</v>
      </c>
      <c r="B659" s="13"/>
      <c r="C659" s="6" t="s">
        <v>4</v>
      </c>
      <c r="D659" s="6" t="s">
        <v>1894</v>
      </c>
      <c r="E659" s="6" t="s">
        <v>1528</v>
      </c>
      <c r="F659" s="6" t="s">
        <v>2131</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1117</v>
      </c>
      <c r="B660" s="13"/>
      <c r="C660" s="4" t="s">
        <v>4</v>
      </c>
      <c r="D660" s="4" t="s">
        <v>1894</v>
      </c>
      <c r="E660" s="4" t="s">
        <v>1204</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1118</v>
      </c>
      <c r="B661" s="13"/>
      <c r="C661" s="6" t="s">
        <v>4</v>
      </c>
      <c r="D661" s="6" t="s">
        <v>1894</v>
      </c>
      <c r="E661" s="6" t="s">
        <v>1205</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1119</v>
      </c>
      <c r="B662" s="13"/>
      <c r="C662" s="4" t="s">
        <v>4</v>
      </c>
      <c r="D662" s="4" t="s">
        <v>1894</v>
      </c>
      <c r="E662" s="4" t="s">
        <v>1655</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1208</v>
      </c>
      <c r="B663" s="13"/>
      <c r="C663" s="6" t="s">
        <v>4</v>
      </c>
      <c r="D663" s="6" t="s">
        <v>1894</v>
      </c>
      <c r="E663" s="6" t="s">
        <v>1206</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1209</v>
      </c>
      <c r="B664" s="13"/>
      <c r="C664" s="4" t="s">
        <v>4</v>
      </c>
      <c r="D664" s="4" t="s">
        <v>1894</v>
      </c>
      <c r="E664" s="4" t="s">
        <v>2994</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1210</v>
      </c>
      <c r="B665" s="13"/>
      <c r="C665" s="6" t="s">
        <v>4</v>
      </c>
      <c r="D665" s="6" t="s">
        <v>1894</v>
      </c>
      <c r="E665" s="6" t="s">
        <v>1207</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1211</v>
      </c>
      <c r="B666" s="13"/>
      <c r="C666" s="4" t="s">
        <v>4</v>
      </c>
      <c r="D666" s="4" t="s">
        <v>1894</v>
      </c>
      <c r="E666" s="4" t="s">
        <v>1207</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1212</v>
      </c>
      <c r="B667" s="13" t="s">
        <v>2043</v>
      </c>
      <c r="C667" s="6" t="s">
        <v>4</v>
      </c>
      <c r="D667" s="6" t="s">
        <v>1894</v>
      </c>
      <c r="E667" s="6" t="s">
        <v>2147</v>
      </c>
      <c r="F667" s="6" t="s">
        <v>2081</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1213</v>
      </c>
      <c r="B668" s="13"/>
      <c r="C668" s="4" t="s">
        <v>4</v>
      </c>
      <c r="D668" s="4" t="s">
        <v>1894</v>
      </c>
      <c r="E668" s="4" t="s">
        <v>1215</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1214</v>
      </c>
      <c r="B669" s="13"/>
      <c r="C669" s="6" t="s">
        <v>4</v>
      </c>
      <c r="D669" s="6" t="s">
        <v>1894</v>
      </c>
      <c r="E669" s="6" t="s">
        <v>1215</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1216</v>
      </c>
      <c r="B670" s="13"/>
      <c r="C670" s="4" t="s">
        <v>4</v>
      </c>
      <c r="D670" s="4" t="s">
        <v>1894</v>
      </c>
      <c r="E670" s="4" t="s">
        <v>1657</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1217</v>
      </c>
      <c r="B671" s="13"/>
      <c r="C671" s="6" t="s">
        <v>4</v>
      </c>
      <c r="D671" s="6" t="s">
        <v>1894</v>
      </c>
      <c r="E671" s="6" t="s">
        <v>1220</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1218</v>
      </c>
      <c r="B672" s="13"/>
      <c r="C672" s="4" t="s">
        <v>4</v>
      </c>
      <c r="D672" s="4" t="s">
        <v>1894</v>
      </c>
      <c r="E672" s="4" t="s">
        <v>1221</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1219</v>
      </c>
      <c r="B673" s="13"/>
      <c r="C673" s="6" t="s">
        <v>4</v>
      </c>
      <c r="D673" s="6" t="s">
        <v>1894</v>
      </c>
      <c r="E673" s="6" t="s">
        <v>1502</v>
      </c>
      <c r="F673" s="6" t="s">
        <v>456</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1223</v>
      </c>
      <c r="B674" s="13"/>
      <c r="C674" s="4" t="s">
        <v>4</v>
      </c>
      <c r="D674" s="4" t="s">
        <v>1894</v>
      </c>
      <c r="E674" s="4" t="s">
        <v>1222</v>
      </c>
      <c r="F674" s="4" t="s">
        <v>456</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1224</v>
      </c>
      <c r="B675" s="13"/>
      <c r="C675" s="6" t="s">
        <v>4</v>
      </c>
      <c r="D675" s="6" t="s">
        <v>1895</v>
      </c>
      <c r="E675" s="6" t="s">
        <v>1899</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1225</v>
      </c>
      <c r="B676" s="13"/>
      <c r="C676" s="4" t="s">
        <v>4</v>
      </c>
      <c r="D676" s="4" t="s">
        <v>1894</v>
      </c>
      <c r="E676" s="4" t="s">
        <v>1658</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1226</v>
      </c>
      <c r="B677" s="13"/>
      <c r="C677" s="6" t="s">
        <v>4</v>
      </c>
      <c r="D677" s="6" t="s">
        <v>26</v>
      </c>
      <c r="E677" s="6" t="s">
        <v>1659</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1227</v>
      </c>
      <c r="B678" s="13"/>
      <c r="C678" s="4" t="s">
        <v>4</v>
      </c>
      <c r="D678" s="4" t="s">
        <v>26</v>
      </c>
      <c r="E678" s="4" t="s">
        <v>1659</v>
      </c>
      <c r="F678" s="4" t="s">
        <v>456</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1228</v>
      </c>
      <c r="B679" s="13"/>
      <c r="C679" s="6" t="s">
        <v>4</v>
      </c>
      <c r="D679" s="6" t="s">
        <v>1516</v>
      </c>
      <c r="E679" s="6" t="s">
        <v>1660</v>
      </c>
      <c r="F679" s="6" t="s">
        <v>2066</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1229</v>
      </c>
      <c r="B680" s="13"/>
      <c r="C680" s="4" t="s">
        <v>4</v>
      </c>
      <c r="D680" s="4" t="s">
        <v>1777</v>
      </c>
      <c r="E680" s="4" t="s">
        <v>1660</v>
      </c>
      <c r="F680" s="4" t="s">
        <v>2086</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1230</v>
      </c>
      <c r="B681" s="13"/>
      <c r="C681" s="6" t="s">
        <v>4</v>
      </c>
      <c r="D681" s="6" t="s">
        <v>88</v>
      </c>
      <c r="E681" s="6" t="s">
        <v>1523</v>
      </c>
      <c r="F681" s="6" t="s">
        <v>1514</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1231</v>
      </c>
      <c r="B682" s="13"/>
      <c r="C682" s="4" t="s">
        <v>4</v>
      </c>
      <c r="D682" s="4" t="s">
        <v>88</v>
      </c>
      <c r="E682" s="4" t="s">
        <v>1269</v>
      </c>
      <c r="F682" s="4" t="s">
        <v>1514</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1233</v>
      </c>
      <c r="B683" s="13"/>
      <c r="C683" s="6" t="s">
        <v>4</v>
      </c>
      <c r="D683" s="6" t="s">
        <v>1894</v>
      </c>
      <c r="E683" s="6" t="s">
        <v>1270</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1234</v>
      </c>
      <c r="B684" s="13"/>
      <c r="C684" s="4" t="s">
        <v>4</v>
      </c>
      <c r="D684" s="4" t="s">
        <v>134</v>
      </c>
      <c r="E684" s="4" t="s">
        <v>1545</v>
      </c>
      <c r="F684" s="4" t="s">
        <v>2130</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1500</v>
      </c>
      <c r="B685" s="13"/>
      <c r="C685" s="6" t="s">
        <v>4</v>
      </c>
      <c r="D685" s="6" t="s">
        <v>27</v>
      </c>
      <c r="E685" s="6" t="s">
        <v>1402</v>
      </c>
      <c r="F685" s="6" t="s">
        <v>241</v>
      </c>
      <c r="G685" s="6" t="s">
        <v>1142</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1235</v>
      </c>
      <c r="B686" s="13"/>
      <c r="C686" s="4" t="s">
        <v>4</v>
      </c>
      <c r="D686" s="4" t="s">
        <v>134</v>
      </c>
      <c r="E686" s="4" t="s">
        <v>1661</v>
      </c>
      <c r="F686" s="4" t="s">
        <v>2119</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1236</v>
      </c>
      <c r="B687" s="13"/>
      <c r="C687" s="6" t="s">
        <v>4</v>
      </c>
      <c r="D687" s="6" t="s">
        <v>134</v>
      </c>
      <c r="E687" s="6" t="s">
        <v>1278</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1237</v>
      </c>
      <c r="B688" s="13"/>
      <c r="C688" s="4" t="s">
        <v>4</v>
      </c>
      <c r="D688" s="4" t="s">
        <v>1516</v>
      </c>
      <c r="E688" s="4" t="s">
        <v>1279</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8" s="6" customFormat="1" ht="50" customHeight="1">
      <c r="A689" s="6" t="s">
        <v>1238</v>
      </c>
      <c r="B689" s="13"/>
      <c r="C689" s="6" t="s">
        <v>4</v>
      </c>
      <c r="D689" s="6" t="s">
        <v>1516</v>
      </c>
      <c r="E689" s="6" t="s">
        <v>1280</v>
      </c>
      <c r="F689" s="6" t="s">
        <v>241</v>
      </c>
      <c r="G689" s="6" t="s">
        <v>1142</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8" s="4" customFormat="1" ht="50" customHeight="1">
      <c r="A690" s="4" t="s">
        <v>1239</v>
      </c>
      <c r="B690" s="13"/>
      <c r="C690" s="4" t="s">
        <v>4</v>
      </c>
      <c r="D690" s="4" t="s">
        <v>1516</v>
      </c>
      <c r="E690" s="4" t="s">
        <v>1281</v>
      </c>
      <c r="F690" s="4" t="s">
        <v>243</v>
      </c>
      <c r="G690" s="4" t="s">
        <v>1142</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8" s="6" customFormat="1" ht="50" customHeight="1">
      <c r="A691" s="6" t="s">
        <v>1240</v>
      </c>
      <c r="B691" s="13"/>
      <c r="C691" s="6" t="s">
        <v>4</v>
      </c>
      <c r="D691" s="6" t="s">
        <v>1516</v>
      </c>
      <c r="E691" s="6" t="s">
        <v>1280</v>
      </c>
      <c r="F691" s="6" t="s">
        <v>238</v>
      </c>
      <c r="G691" s="6" t="s">
        <v>1142</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8" s="4" customFormat="1" ht="50" customHeight="1">
      <c r="A692" s="4" t="s">
        <v>1241</v>
      </c>
      <c r="B692" s="13"/>
      <c r="C692" s="4" t="s">
        <v>4</v>
      </c>
      <c r="D692" s="4" t="s">
        <v>1894</v>
      </c>
      <c r="E692" s="4" t="s">
        <v>1662</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8" s="6" customFormat="1" ht="50" customHeight="1">
      <c r="A693" s="6" t="s">
        <v>1242</v>
      </c>
      <c r="B693" s="13"/>
      <c r="C693" s="6" t="s">
        <v>4</v>
      </c>
      <c r="D693" s="6" t="s">
        <v>1894</v>
      </c>
      <c r="E693" s="6" t="s">
        <v>3069</v>
      </c>
      <c r="F693" s="6" t="s">
        <v>241</v>
      </c>
      <c r="G693" s="6" t="s">
        <v>1142</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8" s="4" customFormat="1" ht="50" customHeight="1">
      <c r="A694" s="4" t="s">
        <v>1243</v>
      </c>
      <c r="B694" s="13"/>
      <c r="C694" s="4" t="s">
        <v>4</v>
      </c>
      <c r="D694" s="4" t="s">
        <v>1894</v>
      </c>
      <c r="E694" s="6" t="s">
        <v>3069</v>
      </c>
      <c r="F694" s="4" t="s">
        <v>243</v>
      </c>
      <c r="G694" s="4" t="s">
        <v>1142</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8" s="6" customFormat="1" ht="50" customHeight="1">
      <c r="A695" s="6" t="s">
        <v>1244</v>
      </c>
      <c r="B695" s="13"/>
      <c r="C695" s="6" t="s">
        <v>4</v>
      </c>
      <c r="D695" s="6" t="s">
        <v>1894</v>
      </c>
      <c r="E695" s="6" t="s">
        <v>3070</v>
      </c>
      <c r="F695" s="6" t="s">
        <v>456</v>
      </c>
      <c r="G695" s="6" t="s">
        <v>1142</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8" s="4" customFormat="1" ht="50" customHeight="1">
      <c r="A696" s="4" t="s">
        <v>1245</v>
      </c>
      <c r="B696" s="13"/>
      <c r="C696" s="4" t="s">
        <v>4</v>
      </c>
      <c r="D696" s="4" t="s">
        <v>1516</v>
      </c>
      <c r="E696" s="4" t="s">
        <v>1282</v>
      </c>
      <c r="F696" s="4" t="s">
        <v>238</v>
      </c>
      <c r="G696" s="4" t="s">
        <v>1142</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8" s="6" customFormat="1" ht="50" customHeight="1">
      <c r="A697" s="6" t="s">
        <v>1246</v>
      </c>
      <c r="B697" s="13"/>
      <c r="C697" s="6" t="s">
        <v>4</v>
      </c>
      <c r="D697" s="6" t="s">
        <v>1894</v>
      </c>
      <c r="E697" s="6" t="s">
        <v>3053</v>
      </c>
      <c r="F697" s="6" t="s">
        <v>243</v>
      </c>
      <c r="G697" s="6" t="s">
        <v>1142</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1490</v>
      </c>
      <c r="AA697" s="6">
        <f>STOCK[[#This Row],[Costo total]]*STOCK[[#This Row],[Entradas]]</f>
        <v>19.5</v>
      </c>
      <c r="AB697" s="6">
        <f>STOCK[[#This Row],[Stock Actual]]*STOCK[[#This Row],[Costo total]]</f>
        <v>6.5</v>
      </c>
    </row>
    <row r="698" spans="1:28" s="4" customFormat="1" ht="50" customHeight="1">
      <c r="A698" s="4" t="s">
        <v>1247</v>
      </c>
      <c r="B698" s="13"/>
      <c r="C698" s="4" t="s">
        <v>4</v>
      </c>
      <c r="D698" s="4" t="s">
        <v>1895</v>
      </c>
      <c r="E698" s="6" t="s">
        <v>3053</v>
      </c>
      <c r="F698" s="4" t="s">
        <v>3054</v>
      </c>
      <c r="G698" s="4" t="s">
        <v>1142</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8" s="6" customFormat="1" ht="50" customHeight="1">
      <c r="A699" s="6" t="s">
        <v>1248</v>
      </c>
      <c r="B699" s="13"/>
      <c r="C699" s="6" t="s">
        <v>4</v>
      </c>
      <c r="D699" s="6" t="s">
        <v>1516</v>
      </c>
      <c r="E699" s="6" t="s">
        <v>2997</v>
      </c>
      <c r="F699" s="6" t="s">
        <v>241</v>
      </c>
      <c r="G699" s="6" t="s">
        <v>1142</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8" s="4" customFormat="1" ht="50" customHeight="1">
      <c r="A700" s="4" t="s">
        <v>1249</v>
      </c>
      <c r="B700" s="13"/>
      <c r="C700" s="4" t="s">
        <v>4</v>
      </c>
      <c r="D700" s="4" t="s">
        <v>1516</v>
      </c>
      <c r="E700" s="4" t="s">
        <v>1663</v>
      </c>
      <c r="F700" s="4" t="s">
        <v>2073</v>
      </c>
      <c r="G700" s="4" t="s">
        <v>1142</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8" s="6" customFormat="1" ht="50" customHeight="1">
      <c r="A701" s="6" t="s">
        <v>1250</v>
      </c>
      <c r="B701" s="13"/>
      <c r="C701" s="6" t="s">
        <v>4</v>
      </c>
      <c r="D701" s="6" t="s">
        <v>1516</v>
      </c>
      <c r="E701" s="6" t="s">
        <v>2025</v>
      </c>
      <c r="F701" s="6" t="s">
        <v>3063</v>
      </c>
      <c r="G701" s="6" t="s">
        <v>1142</v>
      </c>
      <c r="H701" s="6">
        <f>STOCK[[#This Row],[Precio Final]]</f>
        <v>32</v>
      </c>
      <c r="I701" s="6">
        <f>STOCK[[#This Row],[Precio Venta Ideal (x1.5)]]</f>
        <v>34.799999999999997</v>
      </c>
      <c r="J701" s="29">
        <v>3</v>
      </c>
      <c r="K701" s="29">
        <f>SUMIFS(VENTAS[Cantidad],VENTAS[Código del producto Vendido],STOCK[[#This Row],[Code]])</f>
        <v>1</v>
      </c>
      <c r="L701" s="29">
        <f>STOCK[[#This Row],[Entradas]]-STOCK[[#This Row],[Salidas]]</f>
        <v>2</v>
      </c>
      <c r="M701" s="6">
        <f>STOCK[[#This Row],[Precio Final]]*10%</f>
        <v>3.2</v>
      </c>
      <c r="N701" s="6">
        <v>0</v>
      </c>
      <c r="O701" s="6">
        <v>44</v>
      </c>
      <c r="P701" s="6">
        <v>15</v>
      </c>
      <c r="Q701" s="29">
        <v>0</v>
      </c>
      <c r="R701" s="6">
        <v>0</v>
      </c>
      <c r="S701" s="6">
        <v>5</v>
      </c>
      <c r="T701" s="6">
        <f>STOCK[[#This Row],[Costo Unitario (USD)]]+STOCK[[#This Row],[Costo Envío (USD)]]+STOCK[[#This Row],[Comisión 10%]]</f>
        <v>23.2</v>
      </c>
      <c r="U701" s="6">
        <f>STOCK[[#This Row],[Costo total]]*1.5</f>
        <v>34.799999999999997</v>
      </c>
      <c r="V701" s="6">
        <v>32</v>
      </c>
      <c r="W701" s="6">
        <f>STOCK[[#This Row],[Precio Final]]-STOCK[[#This Row],[Costo total]]</f>
        <v>8.8000000000000007</v>
      </c>
      <c r="X701" s="6">
        <f>STOCK[[#This Row],[Ganancia Unitaria]]*STOCK[[#This Row],[Salidas]]</f>
        <v>8.8000000000000007</v>
      </c>
      <c r="AA701" s="6">
        <f>STOCK[[#This Row],[Costo total]]*STOCK[[#This Row],[Entradas]]</f>
        <v>69.599999999999994</v>
      </c>
      <c r="AB701" s="6">
        <f>STOCK[[#This Row],[Stock Actual]]*STOCK[[#This Row],[Costo total]]</f>
        <v>46.4</v>
      </c>
    </row>
    <row r="702" spans="1:28" s="4" customFormat="1" ht="50" customHeight="1">
      <c r="A702" s="4" t="s">
        <v>1251</v>
      </c>
      <c r="B702" s="13"/>
      <c r="C702" s="4" t="s">
        <v>4</v>
      </c>
      <c r="D702" s="4" t="s">
        <v>1516</v>
      </c>
      <c r="E702" s="4" t="s">
        <v>2025</v>
      </c>
      <c r="F702" s="4" t="s">
        <v>2129</v>
      </c>
      <c r="G702" s="4" t="s">
        <v>1142</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8" s="6" customFormat="1" ht="50" customHeight="1">
      <c r="A703" s="6" t="s">
        <v>1252</v>
      </c>
      <c r="B703" s="13"/>
      <c r="C703" s="6" t="s">
        <v>4</v>
      </c>
      <c r="D703" s="6" t="s">
        <v>26</v>
      </c>
      <c r="E703" s="6" t="s">
        <v>1283</v>
      </c>
      <c r="F703" s="6" t="s">
        <v>243</v>
      </c>
      <c r="G703" s="6" t="s">
        <v>1142</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8" s="4" customFormat="1" ht="50" customHeight="1">
      <c r="A704" s="4" t="s">
        <v>1253</v>
      </c>
      <c r="B704" s="13"/>
      <c r="C704" s="4" t="s">
        <v>4</v>
      </c>
      <c r="D704" s="4" t="s">
        <v>1516</v>
      </c>
      <c r="E704" s="4" t="s">
        <v>1283</v>
      </c>
      <c r="F704" s="4" t="s">
        <v>241</v>
      </c>
      <c r="G704" s="4" t="s">
        <v>1142</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8" s="6" customFormat="1" ht="50" customHeight="1">
      <c r="A705" s="6" t="s">
        <v>1254</v>
      </c>
      <c r="B705" s="13"/>
      <c r="C705" s="6" t="s">
        <v>4</v>
      </c>
      <c r="D705" s="6" t="s">
        <v>1516</v>
      </c>
      <c r="E705" s="6" t="s">
        <v>1664</v>
      </c>
      <c r="F705" s="6" t="s">
        <v>241</v>
      </c>
      <c r="G705" s="6" t="s">
        <v>1142</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8" s="4" customFormat="1" ht="50" customHeight="1">
      <c r="A706" s="4" t="s">
        <v>1255</v>
      </c>
      <c r="B706" s="13"/>
      <c r="C706" s="4" t="s">
        <v>4</v>
      </c>
      <c r="D706" s="4" t="s">
        <v>1777</v>
      </c>
      <c r="E706" s="4" t="s">
        <v>1898</v>
      </c>
      <c r="F706" s="4" t="s">
        <v>2128</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8" s="6" customFormat="1" ht="50" customHeight="1">
      <c r="A707" s="6" t="s">
        <v>1256</v>
      </c>
      <c r="B707" s="13"/>
      <c r="C707" s="6" t="s">
        <v>4</v>
      </c>
      <c r="D707" s="6" t="s">
        <v>26</v>
      </c>
      <c r="E707" s="6" t="s">
        <v>1524</v>
      </c>
      <c r="F707" s="6" t="s">
        <v>243</v>
      </c>
      <c r="G707" s="6" t="s">
        <v>1142</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row>
    <row r="708" spans="1:28" s="4" customFormat="1" ht="50" customHeight="1">
      <c r="A708" s="4" t="s">
        <v>1257</v>
      </c>
      <c r="B708" s="13"/>
      <c r="C708" s="4" t="s">
        <v>4</v>
      </c>
      <c r="D708" s="4" t="s">
        <v>26</v>
      </c>
      <c r="E708" s="4" t="s">
        <v>1524</v>
      </c>
      <c r="F708" s="4" t="s">
        <v>241</v>
      </c>
      <c r="G708" s="4" t="s">
        <v>1142</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8" s="6" customFormat="1" ht="50" customHeight="1">
      <c r="A709" s="6" t="s">
        <v>1258</v>
      </c>
      <c r="B709" s="13"/>
      <c r="C709" s="6" t="s">
        <v>4</v>
      </c>
      <c r="D709" s="6" t="s">
        <v>101</v>
      </c>
      <c r="E709" s="6" t="s">
        <v>1284</v>
      </c>
      <c r="F709" s="6" t="s">
        <v>251</v>
      </c>
      <c r="G709" s="6" t="s">
        <v>1142</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1476</v>
      </c>
      <c r="AA709" s="6">
        <f>STOCK[[#This Row],[Costo total]]*STOCK[[#This Row],[Entradas]]</f>
        <v>13.290000000000001</v>
      </c>
      <c r="AB709" s="6">
        <f>STOCK[[#This Row],[Stock Actual]]*STOCK[[#This Row],[Costo total]]</f>
        <v>0</v>
      </c>
    </row>
    <row r="710" spans="1:28" s="4" customFormat="1" ht="50" customHeight="1">
      <c r="A710" s="4" t="s">
        <v>1259</v>
      </c>
      <c r="B710" s="13"/>
      <c r="C710" s="4" t="s">
        <v>4</v>
      </c>
      <c r="D710" s="6" t="s">
        <v>101</v>
      </c>
      <c r="E710" s="4" t="s">
        <v>1284</v>
      </c>
      <c r="F710" s="4" t="s">
        <v>1515</v>
      </c>
      <c r="G710" s="4" t="s">
        <v>1142</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1476</v>
      </c>
      <c r="AA710" s="4">
        <f>STOCK[[#This Row],[Costo total]]*STOCK[[#This Row],[Entradas]]</f>
        <v>13.290000000000001</v>
      </c>
      <c r="AB710" s="4">
        <f>STOCK[[#This Row],[Stock Actual]]*STOCK[[#This Row],[Costo total]]</f>
        <v>0</v>
      </c>
    </row>
    <row r="711" spans="1:28" s="6" customFormat="1" ht="50" customHeight="1">
      <c r="A711" s="6" t="s">
        <v>1260</v>
      </c>
      <c r="B711" s="13"/>
      <c r="C711" s="6" t="s">
        <v>4</v>
      </c>
      <c r="D711" s="6" t="s">
        <v>101</v>
      </c>
      <c r="E711" s="6" t="s">
        <v>1284</v>
      </c>
      <c r="F711" s="6" t="s">
        <v>252</v>
      </c>
      <c r="G711" s="6" t="s">
        <v>1142</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1476</v>
      </c>
      <c r="AA711" s="6">
        <f>STOCK[[#This Row],[Costo total]]*STOCK[[#This Row],[Entradas]]</f>
        <v>13.290000000000001</v>
      </c>
      <c r="AB711" s="6">
        <f>STOCK[[#This Row],[Stock Actual]]*STOCK[[#This Row],[Costo total]]</f>
        <v>0</v>
      </c>
    </row>
    <row r="712" spans="1:28" s="4" customFormat="1" ht="50" customHeight="1">
      <c r="A712" s="4" t="s">
        <v>1546</v>
      </c>
      <c r="B712" s="13"/>
      <c r="C712" s="4" t="s">
        <v>4</v>
      </c>
      <c r="D712" s="4" t="s">
        <v>1516</v>
      </c>
      <c r="E712" s="4" t="s">
        <v>1539</v>
      </c>
      <c r="F712" s="4" t="s">
        <v>2128</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8" s="6" customFormat="1" ht="50" customHeight="1">
      <c r="A713" s="6" t="s">
        <v>1261</v>
      </c>
      <c r="B713" s="13"/>
      <c r="C713" s="6" t="s">
        <v>4</v>
      </c>
      <c r="D713" s="6" t="s">
        <v>101</v>
      </c>
      <c r="E713" s="6" t="s">
        <v>1285</v>
      </c>
      <c r="F713" s="6" t="s">
        <v>252</v>
      </c>
      <c r="G713" s="6" t="s">
        <v>1142</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1476</v>
      </c>
      <c r="AA713" s="6">
        <f>STOCK[[#This Row],[Costo total]]*STOCK[[#This Row],[Entradas]]</f>
        <v>20</v>
      </c>
      <c r="AB713" s="6">
        <f>STOCK[[#This Row],[Stock Actual]]*STOCK[[#This Row],[Costo total]]</f>
        <v>0</v>
      </c>
    </row>
    <row r="714" spans="1:28" s="4" customFormat="1" ht="50" customHeight="1">
      <c r="A714" s="4" t="s">
        <v>1262</v>
      </c>
      <c r="B714" s="13"/>
      <c r="C714" s="4" t="s">
        <v>4</v>
      </c>
      <c r="D714" s="6" t="s">
        <v>101</v>
      </c>
      <c r="E714" s="4" t="s">
        <v>1285</v>
      </c>
      <c r="F714" s="4" t="s">
        <v>251</v>
      </c>
      <c r="G714" s="4" t="s">
        <v>1142</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1476</v>
      </c>
      <c r="AA714" s="4">
        <f>STOCK[[#This Row],[Costo total]]*STOCK[[#This Row],[Entradas]]</f>
        <v>20</v>
      </c>
      <c r="AB714" s="4">
        <f>STOCK[[#This Row],[Stock Actual]]*STOCK[[#This Row],[Costo total]]</f>
        <v>0</v>
      </c>
    </row>
    <row r="715" spans="1:28" s="6" customFormat="1" ht="50" customHeight="1">
      <c r="A715" s="6" t="s">
        <v>1263</v>
      </c>
      <c r="B715" s="13"/>
      <c r="C715" s="6" t="s">
        <v>4</v>
      </c>
      <c r="D715" s="6" t="s">
        <v>101</v>
      </c>
      <c r="E715" s="6" t="s">
        <v>1285</v>
      </c>
      <c r="F715" s="6" t="s">
        <v>250</v>
      </c>
      <c r="G715" s="6" t="s">
        <v>1142</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1476</v>
      </c>
      <c r="AA715" s="6">
        <f>STOCK[[#This Row],[Costo total]]*STOCK[[#This Row],[Entradas]]</f>
        <v>20</v>
      </c>
      <c r="AB715" s="6">
        <f>STOCK[[#This Row],[Stock Actual]]*STOCK[[#This Row],[Costo total]]</f>
        <v>0</v>
      </c>
    </row>
    <row r="716" spans="1:28" s="4" customFormat="1" ht="50" customHeight="1">
      <c r="A716" s="4" t="s">
        <v>1264</v>
      </c>
      <c r="B716" s="13"/>
      <c r="C716" s="4" t="s">
        <v>4</v>
      </c>
      <c r="D716" s="6" t="s">
        <v>101</v>
      </c>
      <c r="E716" s="4" t="s">
        <v>2977</v>
      </c>
      <c r="F716" s="4" t="s">
        <v>1558</v>
      </c>
      <c r="G716" s="4" t="s">
        <v>1142</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1476</v>
      </c>
      <c r="AA716" s="4">
        <f>STOCK[[#This Row],[Costo total]]*STOCK[[#This Row],[Entradas]]</f>
        <v>15.190000000000001</v>
      </c>
      <c r="AB716" s="4">
        <f>STOCK[[#This Row],[Stock Actual]]*STOCK[[#This Row],[Costo total]]</f>
        <v>0</v>
      </c>
    </row>
    <row r="717" spans="1:28" s="6" customFormat="1" ht="50" customHeight="1">
      <c r="A717" s="6" t="s">
        <v>1265</v>
      </c>
      <c r="B717" s="13"/>
      <c r="C717" s="6" t="s">
        <v>4</v>
      </c>
      <c r="D717" s="6" t="s">
        <v>101</v>
      </c>
      <c r="E717" s="6" t="s">
        <v>1286</v>
      </c>
      <c r="F717" s="6" t="s">
        <v>252</v>
      </c>
      <c r="G717" s="6" t="s">
        <v>1142</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1476</v>
      </c>
      <c r="AA717" s="6">
        <f>STOCK[[#This Row],[Costo total]]*STOCK[[#This Row],[Entradas]]</f>
        <v>15.190000000000001</v>
      </c>
      <c r="AB717" s="6">
        <f>STOCK[[#This Row],[Stock Actual]]*STOCK[[#This Row],[Costo total]]</f>
        <v>0</v>
      </c>
    </row>
    <row r="718" spans="1:28" s="4" customFormat="1" ht="50" customHeight="1">
      <c r="A718" s="4" t="s">
        <v>1266</v>
      </c>
      <c r="B718" s="13"/>
      <c r="C718" s="4" t="s">
        <v>4</v>
      </c>
      <c r="D718" s="4" t="s">
        <v>101</v>
      </c>
      <c r="E718" s="4" t="s">
        <v>1286</v>
      </c>
      <c r="F718" s="4" t="s">
        <v>1515</v>
      </c>
      <c r="G718" s="4" t="s">
        <v>1142</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1476</v>
      </c>
      <c r="AA718" s="4">
        <f>STOCK[[#This Row],[Costo total]]*STOCK[[#This Row],[Entradas]]</f>
        <v>15.190000000000001</v>
      </c>
      <c r="AB718" s="4">
        <f>STOCK[[#This Row],[Stock Actual]]*STOCK[[#This Row],[Costo total]]</f>
        <v>0</v>
      </c>
    </row>
    <row r="719" spans="1:28" s="6" customFormat="1" ht="50" customHeight="1">
      <c r="A719" s="6" t="s">
        <v>1267</v>
      </c>
      <c r="B719" s="13"/>
      <c r="C719" s="6" t="s">
        <v>4</v>
      </c>
      <c r="D719" s="6" t="s">
        <v>101</v>
      </c>
      <c r="E719" s="6" t="s">
        <v>1287</v>
      </c>
      <c r="F719" s="6" t="s">
        <v>252</v>
      </c>
      <c r="G719" s="6" t="s">
        <v>1142</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1476</v>
      </c>
      <c r="AA719" s="6">
        <f>STOCK[[#This Row],[Costo total]]*STOCK[[#This Row],[Entradas]]</f>
        <v>31.79</v>
      </c>
      <c r="AB719" s="6">
        <f>STOCK[[#This Row],[Stock Actual]]*STOCK[[#This Row],[Costo total]]</f>
        <v>0</v>
      </c>
    </row>
    <row r="720" spans="1:28" s="4" customFormat="1" ht="50" customHeight="1">
      <c r="A720" s="4" t="s">
        <v>1268</v>
      </c>
      <c r="B720" s="13"/>
      <c r="C720" s="4" t="s">
        <v>4</v>
      </c>
      <c r="D720" s="4" t="s">
        <v>101</v>
      </c>
      <c r="E720" s="4" t="s">
        <v>1287</v>
      </c>
      <c r="F720" s="4" t="s">
        <v>1515</v>
      </c>
      <c r="G720" s="4" t="s">
        <v>1142</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1476</v>
      </c>
      <c r="AA720" s="4">
        <f>STOCK[[#This Row],[Costo total]]*STOCK[[#This Row],[Entradas]]</f>
        <v>31.79</v>
      </c>
      <c r="AB720" s="4">
        <f>STOCK[[#This Row],[Stock Actual]]*STOCK[[#This Row],[Costo total]]</f>
        <v>0</v>
      </c>
    </row>
    <row r="721" spans="1:28" s="6" customFormat="1" ht="50" customHeight="1">
      <c r="A721" s="6" t="s">
        <v>1288</v>
      </c>
      <c r="B721" s="13"/>
      <c r="C721" s="6" t="s">
        <v>4</v>
      </c>
      <c r="D721" s="6" t="s">
        <v>101</v>
      </c>
      <c r="E721" s="6" t="s">
        <v>1287</v>
      </c>
      <c r="F721" s="6" t="s">
        <v>252</v>
      </c>
      <c r="G721" s="6" t="s">
        <v>1142</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1476</v>
      </c>
      <c r="AA721" s="6">
        <f>STOCK[[#This Row],[Costo total]]*STOCK[[#This Row],[Entradas]]</f>
        <v>31.79</v>
      </c>
      <c r="AB721" s="6">
        <f>STOCK[[#This Row],[Stock Actual]]*STOCK[[#This Row],[Costo total]]</f>
        <v>0</v>
      </c>
    </row>
    <row r="722" spans="1:28" s="4" customFormat="1" ht="50" customHeight="1">
      <c r="A722" s="4" t="s">
        <v>1289</v>
      </c>
      <c r="B722" s="13"/>
      <c r="C722" s="4" t="s">
        <v>4</v>
      </c>
      <c r="D722" s="4" t="s">
        <v>101</v>
      </c>
      <c r="E722" s="4" t="s">
        <v>1290</v>
      </c>
      <c r="F722" s="4" t="s">
        <v>1515</v>
      </c>
      <c r="G722" s="4" t="s">
        <v>1142</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1476</v>
      </c>
      <c r="AA722" s="4">
        <f>STOCK[[#This Row],[Costo total]]*STOCK[[#This Row],[Entradas]]</f>
        <v>25.990000000000002</v>
      </c>
      <c r="AB722" s="4">
        <f>STOCK[[#This Row],[Stock Actual]]*STOCK[[#This Row],[Costo total]]</f>
        <v>0</v>
      </c>
    </row>
    <row r="723" spans="1:28" s="6" customFormat="1" ht="50" customHeight="1">
      <c r="A723" s="6" t="s">
        <v>1291</v>
      </c>
      <c r="B723" s="13"/>
      <c r="C723" s="6" t="s">
        <v>4</v>
      </c>
      <c r="D723" s="6" t="s">
        <v>101</v>
      </c>
      <c r="E723" s="6" t="s">
        <v>1290</v>
      </c>
      <c r="F723" s="6" t="s">
        <v>2127</v>
      </c>
      <c r="G723" s="6" t="s">
        <v>1142</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1476</v>
      </c>
      <c r="AA723" s="6">
        <f>STOCK[[#This Row],[Costo total]]*STOCK[[#This Row],[Entradas]]</f>
        <v>51.980000000000004</v>
      </c>
      <c r="AB723" s="6">
        <f>STOCK[[#This Row],[Stock Actual]]*STOCK[[#This Row],[Costo total]]</f>
        <v>0</v>
      </c>
    </row>
    <row r="724" spans="1:28" s="4" customFormat="1" ht="50" customHeight="1">
      <c r="A724" s="4" t="s">
        <v>1292</v>
      </c>
      <c r="B724" s="13"/>
      <c r="C724" s="4" t="s">
        <v>4</v>
      </c>
      <c r="D724" s="4" t="s">
        <v>101</v>
      </c>
      <c r="E724" s="4" t="s">
        <v>1290</v>
      </c>
      <c r="F724" s="4" t="s">
        <v>238</v>
      </c>
      <c r="G724" s="4" t="s">
        <v>1142</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1476</v>
      </c>
      <c r="AA724" s="4">
        <f>STOCK[[#This Row],[Costo total]]*STOCK[[#This Row],[Entradas]]</f>
        <v>25.990000000000002</v>
      </c>
      <c r="AB724" s="4">
        <f>STOCK[[#This Row],[Stock Actual]]*STOCK[[#This Row],[Costo total]]</f>
        <v>0</v>
      </c>
    </row>
    <row r="725" spans="1:28" s="6" customFormat="1" ht="50" customHeight="1">
      <c r="A725" s="6" t="s">
        <v>1293</v>
      </c>
      <c r="B725" s="13"/>
      <c r="C725" s="6" t="s">
        <v>4</v>
      </c>
      <c r="D725" s="6" t="s">
        <v>2605</v>
      </c>
      <c r="E725" s="6" t="s">
        <v>3055</v>
      </c>
      <c r="F725" s="6" t="s">
        <v>241</v>
      </c>
      <c r="G725" s="6" t="s">
        <v>1142</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1476</v>
      </c>
      <c r="AA725" s="6">
        <f>STOCK[[#This Row],[Costo total]]*STOCK[[#This Row],[Entradas]]</f>
        <v>30.6</v>
      </c>
      <c r="AB725" s="6">
        <f>STOCK[[#This Row],[Stock Actual]]*STOCK[[#This Row],[Costo total]]</f>
        <v>30.6</v>
      </c>
    </row>
    <row r="726" spans="1:28" s="4" customFormat="1" ht="50" customHeight="1">
      <c r="A726" s="4" t="s">
        <v>1294</v>
      </c>
      <c r="B726" s="13"/>
      <c r="C726" s="4" t="s">
        <v>4</v>
      </c>
      <c r="D726" s="4" t="s">
        <v>2606</v>
      </c>
      <c r="E726" s="6" t="s">
        <v>3055</v>
      </c>
      <c r="F726" s="4" t="s">
        <v>244</v>
      </c>
      <c r="G726" s="4" t="s">
        <v>1142</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1476</v>
      </c>
      <c r="AA726" s="4">
        <f>STOCK[[#This Row],[Costo total]]*STOCK[[#This Row],[Entradas]]</f>
        <v>30.6</v>
      </c>
      <c r="AB726" s="4">
        <f>STOCK[[#This Row],[Stock Actual]]*STOCK[[#This Row],[Costo total]]</f>
        <v>30.6</v>
      </c>
    </row>
    <row r="727" spans="1:28" s="6" customFormat="1" ht="50" customHeight="1">
      <c r="A727" s="6" t="s">
        <v>1295</v>
      </c>
      <c r="B727" s="13"/>
      <c r="C727" s="6" t="s">
        <v>4</v>
      </c>
      <c r="D727" s="6" t="s">
        <v>2605</v>
      </c>
      <c r="E727" s="6" t="s">
        <v>3055</v>
      </c>
      <c r="F727" s="6" t="s">
        <v>238</v>
      </c>
      <c r="G727" s="6" t="s">
        <v>1142</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1476</v>
      </c>
      <c r="AA727" s="6">
        <f>STOCK[[#This Row],[Costo total]]*STOCK[[#This Row],[Entradas]]</f>
        <v>30.6</v>
      </c>
      <c r="AB727" s="6">
        <f>STOCK[[#This Row],[Stock Actual]]*STOCK[[#This Row],[Costo total]]</f>
        <v>30.6</v>
      </c>
    </row>
    <row r="728" spans="1:28" s="4" customFormat="1" ht="50" customHeight="1">
      <c r="A728" s="4" t="s">
        <v>1296</v>
      </c>
      <c r="B728" s="13"/>
      <c r="C728" s="4" t="s">
        <v>4</v>
      </c>
      <c r="D728" s="4" t="s">
        <v>1516</v>
      </c>
      <c r="E728" s="4" t="s">
        <v>1540</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1297</v>
      </c>
      <c r="B729" s="13"/>
      <c r="C729" s="6" t="s">
        <v>4</v>
      </c>
      <c r="D729" s="6" t="s">
        <v>1516</v>
      </c>
      <c r="E729" s="6" t="s">
        <v>1540</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1298</v>
      </c>
      <c r="B730" s="13"/>
      <c r="C730" s="4" t="s">
        <v>4</v>
      </c>
      <c r="D730" s="4" t="s">
        <v>1777</v>
      </c>
      <c r="E730" s="4" t="s">
        <v>1540</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1299</v>
      </c>
      <c r="B731" s="13"/>
      <c r="C731" s="6" t="s">
        <v>4</v>
      </c>
      <c r="D731" s="6" t="s">
        <v>1516</v>
      </c>
      <c r="E731" s="6" t="s">
        <v>1540</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1300</v>
      </c>
      <c r="B732" s="13"/>
      <c r="C732" s="4" t="s">
        <v>4</v>
      </c>
      <c r="D732" s="4" t="s">
        <v>1516</v>
      </c>
      <c r="E732" s="4" t="s">
        <v>1665</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1302</v>
      </c>
      <c r="B733" s="13"/>
      <c r="C733" s="6" t="s">
        <v>4</v>
      </c>
      <c r="D733" s="6" t="s">
        <v>1516</v>
      </c>
      <c r="E733" s="6" t="s">
        <v>1301</v>
      </c>
      <c r="F733" s="6" t="s">
        <v>3059</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1303</v>
      </c>
      <c r="B734" s="13"/>
      <c r="C734" s="4" t="s">
        <v>4</v>
      </c>
      <c r="D734" s="4" t="s">
        <v>101</v>
      </c>
      <c r="E734" s="4" t="s">
        <v>1666</v>
      </c>
      <c r="F734" s="4" t="s">
        <v>2134</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1304</v>
      </c>
      <c r="AA734" s="4">
        <f>STOCK[[#This Row],[Costo total]]*STOCK[[#This Row],[Entradas]]</f>
        <v>27.5</v>
      </c>
      <c r="AB734" s="4">
        <f>STOCK[[#This Row],[Stock Actual]]*STOCK[[#This Row],[Costo total]]</f>
        <v>0</v>
      </c>
    </row>
    <row r="735" spans="1:28" s="6" customFormat="1" ht="50" customHeight="1">
      <c r="A735" s="6" t="s">
        <v>1305</v>
      </c>
      <c r="B735" s="13"/>
      <c r="C735" s="6" t="s">
        <v>4</v>
      </c>
      <c r="D735" s="6" t="s">
        <v>1516</v>
      </c>
      <c r="E735" s="6" t="s">
        <v>1306</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1304</v>
      </c>
      <c r="AA735" s="6">
        <f>STOCK[[#This Row],[Costo total]]*STOCK[[#This Row],[Entradas]]</f>
        <v>12.3</v>
      </c>
      <c r="AB735" s="6">
        <f>STOCK[[#This Row],[Stock Actual]]*STOCK[[#This Row],[Costo total]]</f>
        <v>0</v>
      </c>
    </row>
    <row r="736" spans="1:28" s="4" customFormat="1" ht="50" customHeight="1">
      <c r="A736" s="4" t="s">
        <v>1307</v>
      </c>
      <c r="B736" s="13"/>
      <c r="C736" s="4" t="s">
        <v>4</v>
      </c>
      <c r="D736" s="4" t="s">
        <v>1516</v>
      </c>
      <c r="E736" s="4" t="s">
        <v>1308</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1304</v>
      </c>
      <c r="AA736" s="4">
        <f>STOCK[[#This Row],[Costo total]]*STOCK[[#This Row],[Entradas]]</f>
        <v>0</v>
      </c>
      <c r="AB736" s="4">
        <f>STOCK[[#This Row],[Stock Actual]]*STOCK[[#This Row],[Costo total]]</f>
        <v>0</v>
      </c>
    </row>
    <row r="737" spans="1:28" s="6" customFormat="1" ht="50" customHeight="1">
      <c r="A737" s="6" t="s">
        <v>1309</v>
      </c>
      <c r="B737" s="13"/>
      <c r="C737" s="6" t="s">
        <v>4</v>
      </c>
      <c r="D737" s="6" t="s">
        <v>1516</v>
      </c>
      <c r="E737" s="6" t="s">
        <v>1310</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1304</v>
      </c>
      <c r="AA737" s="6">
        <f>STOCK[[#This Row],[Costo total]]*STOCK[[#This Row],[Entradas]]</f>
        <v>12.2</v>
      </c>
      <c r="AB737" s="6">
        <f>STOCK[[#This Row],[Stock Actual]]*STOCK[[#This Row],[Costo total]]</f>
        <v>0</v>
      </c>
    </row>
    <row r="738" spans="1:28" s="4" customFormat="1" ht="50" customHeight="1">
      <c r="A738" s="4" t="s">
        <v>1311</v>
      </c>
      <c r="B738" s="13"/>
      <c r="C738" s="4" t="s">
        <v>4</v>
      </c>
      <c r="D738" s="4" t="s">
        <v>1516</v>
      </c>
      <c r="E738" s="4" t="s">
        <v>1312</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1304</v>
      </c>
      <c r="AA738" s="4">
        <f>STOCK[[#This Row],[Costo total]]*STOCK[[#This Row],[Entradas]]</f>
        <v>21.5</v>
      </c>
      <c r="AB738" s="4">
        <f>STOCK[[#This Row],[Stock Actual]]*STOCK[[#This Row],[Costo total]]</f>
        <v>0</v>
      </c>
    </row>
    <row r="739" spans="1:28" s="6" customFormat="1" ht="50" customHeight="1">
      <c r="A739" s="6" t="s">
        <v>2211</v>
      </c>
      <c r="B739" s="13"/>
      <c r="C739" s="6" t="s">
        <v>4</v>
      </c>
      <c r="D739" s="6" t="s">
        <v>2173</v>
      </c>
      <c r="E739" s="6" t="s">
        <v>1313</v>
      </c>
      <c r="F739" s="6" t="s">
        <v>2123</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1304</v>
      </c>
      <c r="AA739" s="6">
        <f>STOCK[[#This Row],[Costo total]]*STOCK[[#This Row],[Entradas]]</f>
        <v>35</v>
      </c>
      <c r="AB739" s="6">
        <f>STOCK[[#This Row],[Stock Actual]]*STOCK[[#This Row],[Costo total]]</f>
        <v>0</v>
      </c>
    </row>
    <row r="740" spans="1:28" s="4" customFormat="1" ht="50" customHeight="1">
      <c r="A740" s="4" t="s">
        <v>1314</v>
      </c>
      <c r="B740" s="13"/>
      <c r="C740" s="4" t="s">
        <v>4</v>
      </c>
      <c r="D740" s="4" t="s">
        <v>101</v>
      </c>
      <c r="E740" s="4" t="s">
        <v>1315</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1304</v>
      </c>
      <c r="AA740" s="4">
        <f>STOCK[[#This Row],[Costo total]]*STOCK[[#This Row],[Entradas]]</f>
        <v>27.5</v>
      </c>
      <c r="AB740" s="4">
        <f>STOCK[[#This Row],[Stock Actual]]*STOCK[[#This Row],[Costo total]]</f>
        <v>0</v>
      </c>
    </row>
    <row r="741" spans="1:28" s="6" customFormat="1" ht="50" customHeight="1">
      <c r="A741" s="6" t="s">
        <v>1316</v>
      </c>
      <c r="B741" s="13"/>
      <c r="C741" s="6" t="s">
        <v>4</v>
      </c>
      <c r="D741" s="6" t="s">
        <v>1516</v>
      </c>
      <c r="E741" s="6" t="s">
        <v>1317</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1304</v>
      </c>
      <c r="AA741" s="6">
        <f>STOCK[[#This Row],[Costo total]]*STOCK[[#This Row],[Entradas]]</f>
        <v>24.1</v>
      </c>
      <c r="AB741" s="6">
        <f>STOCK[[#This Row],[Stock Actual]]*STOCK[[#This Row],[Costo total]]</f>
        <v>0</v>
      </c>
    </row>
    <row r="742" spans="1:28" s="4" customFormat="1" ht="50" customHeight="1">
      <c r="A742" s="4" t="s">
        <v>1318</v>
      </c>
      <c r="B742" s="13"/>
      <c r="C742" s="4" t="s">
        <v>4</v>
      </c>
      <c r="D742" s="4" t="s">
        <v>1516</v>
      </c>
      <c r="E742" s="4" t="s">
        <v>2995</v>
      </c>
      <c r="F742" s="4" t="s">
        <v>456</v>
      </c>
      <c r="G742" s="4" t="s">
        <v>69</v>
      </c>
      <c r="H742" s="4">
        <f>STOCK[[#This Row],[Precio Final]]</f>
        <v>20</v>
      </c>
      <c r="I742" s="4">
        <f>STOCK[[#This Row],[Precio Venta Ideal (x1.5)]]</f>
        <v>25.5</v>
      </c>
      <c r="J742" s="5">
        <v>1</v>
      </c>
      <c r="K742" s="5">
        <f>SUMIFS(VENTAS[Cantidad],VENTAS[Código del producto Vendido],STOCK[[#This Row],[Code]])</f>
        <v>0</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1304</v>
      </c>
      <c r="AA742" s="4">
        <f>STOCK[[#This Row],[Costo total]]*STOCK[[#This Row],[Entradas]]</f>
        <v>17</v>
      </c>
      <c r="AB742" s="4">
        <f>STOCK[[#This Row],[Stock Actual]]*STOCK[[#This Row],[Costo total]]</f>
        <v>17</v>
      </c>
    </row>
    <row r="743" spans="1:28" s="6" customFormat="1" ht="50" customHeight="1">
      <c r="A743" s="6" t="s">
        <v>1319</v>
      </c>
      <c r="B743" s="13"/>
      <c r="C743" s="6" t="s">
        <v>4</v>
      </c>
      <c r="D743" s="6" t="s">
        <v>1516</v>
      </c>
      <c r="E743" s="6" t="s">
        <v>1320</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1304</v>
      </c>
      <c r="AA743" s="6">
        <f>STOCK[[#This Row],[Costo total]]*STOCK[[#This Row],[Entradas]]</f>
        <v>8.8000000000000007</v>
      </c>
      <c r="AB743" s="6">
        <f>STOCK[[#This Row],[Stock Actual]]*STOCK[[#This Row],[Costo total]]</f>
        <v>0</v>
      </c>
    </row>
    <row r="744" spans="1:28" s="4" customFormat="1" ht="50" customHeight="1">
      <c r="A744" s="4" t="s">
        <v>1321</v>
      </c>
      <c r="B744" s="13"/>
      <c r="C744" s="4" t="s">
        <v>4</v>
      </c>
      <c r="D744" s="4" t="s">
        <v>1894</v>
      </c>
      <c r="E744" s="4" t="s">
        <v>3056</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1304</v>
      </c>
      <c r="AA744" s="4">
        <f>STOCK[[#This Row],[Costo total]]*STOCK[[#This Row],[Entradas]]</f>
        <v>15.4</v>
      </c>
      <c r="AB744" s="4">
        <f>STOCK[[#This Row],[Stock Actual]]*STOCK[[#This Row],[Costo total]]</f>
        <v>15.4</v>
      </c>
    </row>
    <row r="745" spans="1:28" s="6" customFormat="1" ht="50" customHeight="1">
      <c r="A745" s="6" t="s">
        <v>1322</v>
      </c>
      <c r="B745" s="13"/>
      <c r="C745" s="6" t="s">
        <v>4</v>
      </c>
      <c r="D745" s="6" t="s">
        <v>1516</v>
      </c>
      <c r="E745" s="6" t="s">
        <v>1323</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1304</v>
      </c>
      <c r="AA745" s="6">
        <f>STOCK[[#This Row],[Costo total]]*STOCK[[#This Row],[Entradas]]</f>
        <v>0</v>
      </c>
      <c r="AB745" s="6">
        <f>STOCK[[#This Row],[Stock Actual]]*STOCK[[#This Row],[Costo total]]</f>
        <v>0</v>
      </c>
    </row>
    <row r="746" spans="1:28" s="4" customFormat="1" ht="50" customHeight="1">
      <c r="A746" s="4" t="s">
        <v>1324</v>
      </c>
      <c r="B746" s="13"/>
      <c r="C746" s="4" t="s">
        <v>4</v>
      </c>
      <c r="D746" s="4" t="s">
        <v>1516</v>
      </c>
      <c r="E746" s="4" t="s">
        <v>1325</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1304</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1326</v>
      </c>
      <c r="B748" s="13"/>
      <c r="C748" s="4" t="s">
        <v>4</v>
      </c>
      <c r="D748" s="4" t="s">
        <v>1895</v>
      </c>
      <c r="E748" s="4" t="s">
        <v>2176</v>
      </c>
      <c r="F748" s="4" t="s">
        <v>2106</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1304</v>
      </c>
      <c r="AA748" s="4">
        <f>STOCK[[#This Row],[Costo total]]*STOCK[[#This Row],[Entradas]]</f>
        <v>8.8000000000000007</v>
      </c>
      <c r="AB748" s="4">
        <f>STOCK[[#This Row],[Stock Actual]]*STOCK[[#This Row],[Costo total]]</f>
        <v>0</v>
      </c>
    </row>
    <row r="749" spans="1:28" s="6" customFormat="1" ht="50" customHeight="1">
      <c r="A749" s="6" t="s">
        <v>1327</v>
      </c>
      <c r="B749" s="13"/>
      <c r="C749" s="6" t="s">
        <v>4</v>
      </c>
      <c r="D749" s="6" t="s">
        <v>1516</v>
      </c>
      <c r="E749" s="6" t="s">
        <v>1310</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1304</v>
      </c>
      <c r="AA749" s="6">
        <f>STOCK[[#This Row],[Costo total]]*STOCK[[#This Row],[Entradas]]</f>
        <v>0</v>
      </c>
      <c r="AB749" s="6">
        <f>STOCK[[#This Row],[Stock Actual]]*STOCK[[#This Row],[Costo total]]</f>
        <v>0</v>
      </c>
    </row>
    <row r="750" spans="1:28" s="4" customFormat="1" ht="50" customHeight="1">
      <c r="A750" s="4" t="s">
        <v>1328</v>
      </c>
      <c r="B750" s="13"/>
      <c r="C750" s="4" t="s">
        <v>4</v>
      </c>
      <c r="D750" s="4" t="s">
        <v>1516</v>
      </c>
      <c r="E750" s="4" t="s">
        <v>1329</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1304</v>
      </c>
      <c r="AA750" s="4">
        <f>STOCK[[#This Row],[Costo total]]*STOCK[[#This Row],[Entradas]]</f>
        <v>16</v>
      </c>
      <c r="AB750" s="4">
        <f>STOCK[[#This Row],[Stock Actual]]*STOCK[[#This Row],[Costo total]]</f>
        <v>0</v>
      </c>
    </row>
    <row r="751" spans="1:28" s="6" customFormat="1" ht="50" customHeight="1">
      <c r="A751" s="6" t="s">
        <v>1330</v>
      </c>
      <c r="B751" s="13"/>
      <c r="C751" s="6" t="s">
        <v>4</v>
      </c>
      <c r="D751" s="6" t="s">
        <v>1516</v>
      </c>
      <c r="E751" s="6" t="s">
        <v>1313</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1304</v>
      </c>
      <c r="AA751" s="6">
        <f>STOCK[[#This Row],[Costo total]]*STOCK[[#This Row],[Entradas]]</f>
        <v>0</v>
      </c>
      <c r="AB751" s="6">
        <f>STOCK[[#This Row],[Stock Actual]]*STOCK[[#This Row],[Costo total]]</f>
        <v>0</v>
      </c>
    </row>
    <row r="752" spans="1:28" s="4" customFormat="1" ht="50" customHeight="1">
      <c r="A752" s="4" t="s">
        <v>1331</v>
      </c>
      <c r="B752" s="13"/>
      <c r="C752" s="4" t="s">
        <v>4</v>
      </c>
      <c r="D752" s="4" t="s">
        <v>1894</v>
      </c>
      <c r="E752" s="4" t="s">
        <v>2177</v>
      </c>
      <c r="F752" s="4" t="s">
        <v>2086</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1304</v>
      </c>
      <c r="AA752" s="4">
        <f>STOCK[[#This Row],[Costo total]]*STOCK[[#This Row],[Entradas]]</f>
        <v>26.400000000000002</v>
      </c>
      <c r="AB752" s="4">
        <f>STOCK[[#This Row],[Stock Actual]]*STOCK[[#This Row],[Costo total]]</f>
        <v>0</v>
      </c>
    </row>
    <row r="753" spans="1:28" s="6" customFormat="1" ht="50" customHeight="1">
      <c r="A753" s="6" t="s">
        <v>1333</v>
      </c>
      <c r="B753" s="13"/>
      <c r="C753" s="6" t="s">
        <v>4</v>
      </c>
      <c r="D753" s="6" t="s">
        <v>26</v>
      </c>
      <c r="E753" s="6" t="s">
        <v>1554</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1304</v>
      </c>
      <c r="AA753" s="6">
        <f>STOCK[[#This Row],[Costo total]]*STOCK[[#This Row],[Entradas]]</f>
        <v>14</v>
      </c>
      <c r="AB753" s="6">
        <f>STOCK[[#This Row],[Stock Actual]]*STOCK[[#This Row],[Costo total]]</f>
        <v>0</v>
      </c>
    </row>
    <row r="754" spans="1:28" s="4" customFormat="1" ht="50" customHeight="1">
      <c r="A754" s="4" t="s">
        <v>1335</v>
      </c>
      <c r="B754" s="13"/>
      <c r="C754" s="4" t="s">
        <v>4</v>
      </c>
      <c r="D754" s="4" t="s">
        <v>1894</v>
      </c>
      <c r="E754" s="4" t="s">
        <v>1310</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1304</v>
      </c>
      <c r="AA754" s="4">
        <f>STOCK[[#This Row],[Costo total]]*STOCK[[#This Row],[Entradas]]</f>
        <v>2.1</v>
      </c>
      <c r="AB754" s="4">
        <f>STOCK[[#This Row],[Stock Actual]]*STOCK[[#This Row],[Costo total]]</f>
        <v>0</v>
      </c>
    </row>
    <row r="755" spans="1:28" s="6" customFormat="1" ht="50" customHeight="1">
      <c r="A755" s="6" t="s">
        <v>1336</v>
      </c>
      <c r="B755" s="13"/>
      <c r="C755" s="6" t="s">
        <v>4</v>
      </c>
      <c r="D755" s="6" t="s">
        <v>1516</v>
      </c>
      <c r="E755" s="6" t="s">
        <v>1764</v>
      </c>
      <c r="F755" s="6" t="s">
        <v>2086</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1304</v>
      </c>
      <c r="AA755" s="6">
        <f>STOCK[[#This Row],[Costo total]]*STOCK[[#This Row],[Entradas]]</f>
        <v>19.5</v>
      </c>
      <c r="AB755" s="6">
        <f>STOCK[[#This Row],[Stock Actual]]*STOCK[[#This Row],[Costo total]]</f>
        <v>0</v>
      </c>
    </row>
    <row r="756" spans="1:28" s="4" customFormat="1" ht="50" customHeight="1">
      <c r="A756" s="4" t="s">
        <v>1337</v>
      </c>
      <c r="B756" s="13"/>
      <c r="C756" s="4" t="s">
        <v>4</v>
      </c>
      <c r="D756" s="4" t="s">
        <v>1516</v>
      </c>
      <c r="E756" s="4" t="s">
        <v>1764</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1304</v>
      </c>
      <c r="AA756" s="4">
        <f>STOCK[[#This Row],[Costo total]]*STOCK[[#This Row],[Entradas]]</f>
        <v>19.5</v>
      </c>
      <c r="AB756" s="4">
        <f>STOCK[[#This Row],[Stock Actual]]*STOCK[[#This Row],[Costo total]]</f>
        <v>0</v>
      </c>
    </row>
    <row r="757" spans="1:28" s="6" customFormat="1" ht="50" customHeight="1">
      <c r="A757" s="6" t="s">
        <v>1338</v>
      </c>
      <c r="B757" s="13"/>
      <c r="C757" s="6" t="s">
        <v>4</v>
      </c>
      <c r="D757" s="6" t="s">
        <v>1516</v>
      </c>
      <c r="E757" s="6" t="s">
        <v>1339</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1304</v>
      </c>
      <c r="AA757" s="6">
        <f>STOCK[[#This Row],[Costo total]]*STOCK[[#This Row],[Entradas]]</f>
        <v>19.5</v>
      </c>
      <c r="AB757" s="6">
        <f>STOCK[[#This Row],[Stock Actual]]*STOCK[[#This Row],[Costo total]]</f>
        <v>0</v>
      </c>
    </row>
    <row r="758" spans="1:28" s="4" customFormat="1" ht="50" customHeight="1">
      <c r="A758" s="4" t="s">
        <v>1340</v>
      </c>
      <c r="B758" s="13"/>
      <c r="C758" s="4" t="s">
        <v>4</v>
      </c>
      <c r="D758" s="4" t="s">
        <v>1894</v>
      </c>
      <c r="E758" s="4" t="s">
        <v>3003</v>
      </c>
      <c r="F758" s="4" t="s">
        <v>3004</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1304</v>
      </c>
      <c r="AA758" s="4">
        <f>STOCK[[#This Row],[Costo total]]*STOCK[[#This Row],[Entradas]]</f>
        <v>0</v>
      </c>
      <c r="AB758" s="4">
        <f>STOCK[[#This Row],[Stock Actual]]*STOCK[[#This Row],[Costo total]]</f>
        <v>0</v>
      </c>
    </row>
    <row r="759" spans="1:28" s="6" customFormat="1" ht="50" customHeight="1">
      <c r="A759" s="6" t="s">
        <v>1342</v>
      </c>
      <c r="B759" s="13"/>
      <c r="C759" s="6" t="s">
        <v>4</v>
      </c>
      <c r="D759" s="6" t="s">
        <v>1516</v>
      </c>
      <c r="E759" s="6" t="s">
        <v>1306</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1304</v>
      </c>
      <c r="AA759" s="6">
        <f>STOCK[[#This Row],[Costo total]]*STOCK[[#This Row],[Entradas]]</f>
        <v>0</v>
      </c>
      <c r="AB759" s="6">
        <f>STOCK[[#This Row],[Stock Actual]]*STOCK[[#This Row],[Costo total]]</f>
        <v>0</v>
      </c>
    </row>
    <row r="760" spans="1:28" s="4" customFormat="1" ht="50" customHeight="1">
      <c r="A760" s="4" t="s">
        <v>1344</v>
      </c>
      <c r="B760" s="13"/>
      <c r="C760" s="4" t="s">
        <v>4</v>
      </c>
      <c r="D760" s="4" t="s">
        <v>1894</v>
      </c>
      <c r="E760" s="4" t="s">
        <v>1525</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1304</v>
      </c>
      <c r="AA760" s="4">
        <f>STOCK[[#This Row],[Costo total]]*STOCK[[#This Row],[Entradas]]</f>
        <v>32</v>
      </c>
      <c r="AB760" s="4">
        <f>STOCK[[#This Row],[Stock Actual]]*STOCK[[#This Row],[Costo total]]</f>
        <v>0</v>
      </c>
    </row>
    <row r="761" spans="1:28" s="6" customFormat="1" ht="50" customHeight="1">
      <c r="A761" s="6" t="s">
        <v>1345</v>
      </c>
      <c r="B761" s="13"/>
      <c r="C761" s="6" t="s">
        <v>4</v>
      </c>
      <c r="D761" s="6" t="s">
        <v>1894</v>
      </c>
      <c r="E761" s="6" t="s">
        <v>1525</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1304</v>
      </c>
      <c r="AA761" s="6">
        <f>STOCK[[#This Row],[Costo total]]*STOCK[[#This Row],[Entradas]]</f>
        <v>16</v>
      </c>
      <c r="AB761" s="6">
        <f>STOCK[[#This Row],[Stock Actual]]*STOCK[[#This Row],[Costo total]]</f>
        <v>0</v>
      </c>
    </row>
    <row r="762" spans="1:28" s="4" customFormat="1" ht="50" customHeight="1">
      <c r="A762" s="4" t="s">
        <v>1346</v>
      </c>
      <c r="B762" s="13"/>
      <c r="C762" s="4" t="s">
        <v>4</v>
      </c>
      <c r="D762" s="4" t="s">
        <v>1516</v>
      </c>
      <c r="E762" s="4" t="s">
        <v>1347</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1304</v>
      </c>
      <c r="AA762" s="4">
        <f>STOCK[[#This Row],[Costo total]]*STOCK[[#This Row],[Entradas]]</f>
        <v>22</v>
      </c>
      <c r="AB762" s="4">
        <f>STOCK[[#This Row],[Stock Actual]]*STOCK[[#This Row],[Costo total]]</f>
        <v>0</v>
      </c>
    </row>
    <row r="763" spans="1:28" s="6" customFormat="1" ht="50" customHeight="1">
      <c r="A763" s="6" t="s">
        <v>1348</v>
      </c>
      <c r="B763" s="13"/>
      <c r="C763" s="6" t="s">
        <v>4</v>
      </c>
      <c r="D763" s="6" t="s">
        <v>101</v>
      </c>
      <c r="E763" s="6" t="s">
        <v>1323</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1304</v>
      </c>
      <c r="AA763" s="6">
        <f>STOCK[[#This Row],[Costo total]]*STOCK[[#This Row],[Entradas]]</f>
        <v>53</v>
      </c>
      <c r="AB763" s="6">
        <f>STOCK[[#This Row],[Stock Actual]]*STOCK[[#This Row],[Costo total]]</f>
        <v>0</v>
      </c>
    </row>
    <row r="764" spans="1:28" s="4" customFormat="1" ht="50" customHeight="1">
      <c r="A764" s="4" t="s">
        <v>1349</v>
      </c>
      <c r="B764" s="13"/>
      <c r="C764" s="4" t="s">
        <v>4</v>
      </c>
      <c r="D764" s="4" t="s">
        <v>101</v>
      </c>
      <c r="E764" s="4" t="s">
        <v>1686</v>
      </c>
      <c r="F764" s="4" t="s">
        <v>1515</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1304</v>
      </c>
      <c r="AA764" s="4">
        <f>STOCK[[#This Row],[Costo total]]*STOCK[[#This Row],[Entradas]]</f>
        <v>35.5</v>
      </c>
      <c r="AB764" s="4">
        <f>STOCK[[#This Row],[Stock Actual]]*STOCK[[#This Row],[Costo total]]</f>
        <v>0</v>
      </c>
    </row>
    <row r="765" spans="1:28" s="6" customFormat="1" ht="50" customHeight="1">
      <c r="A765" s="6" t="s">
        <v>1350</v>
      </c>
      <c r="B765" s="13"/>
      <c r="C765" s="6" t="s">
        <v>4</v>
      </c>
      <c r="D765" s="6" t="s">
        <v>26</v>
      </c>
      <c r="E765" s="6" t="s">
        <v>1308</v>
      </c>
      <c r="F765" s="6" t="s">
        <v>2086</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1304</v>
      </c>
      <c r="AA765" s="6">
        <f>STOCK[[#This Row],[Costo total]]*STOCK[[#This Row],[Entradas]]</f>
        <v>0</v>
      </c>
      <c r="AB765" s="6">
        <f>STOCK[[#This Row],[Stock Actual]]*STOCK[[#This Row],[Costo total]]</f>
        <v>0</v>
      </c>
    </row>
    <row r="766" spans="1:28" s="4" customFormat="1" ht="50" customHeight="1">
      <c r="A766" s="4" t="s">
        <v>1351</v>
      </c>
      <c r="B766" s="13"/>
      <c r="C766" s="4" t="s">
        <v>4</v>
      </c>
      <c r="D766" s="4" t="s">
        <v>1894</v>
      </c>
      <c r="E766" s="4" t="s">
        <v>1341</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1304</v>
      </c>
      <c r="AA766" s="4">
        <f>STOCK[[#This Row],[Costo total]]*STOCK[[#This Row],[Entradas]]</f>
        <v>33.799999999999997</v>
      </c>
      <c r="AB766" s="4">
        <f>STOCK[[#This Row],[Stock Actual]]*STOCK[[#This Row],[Costo total]]</f>
        <v>0</v>
      </c>
    </row>
    <row r="767" spans="1:28" s="6" customFormat="1" ht="50" customHeight="1">
      <c r="A767" s="6" t="s">
        <v>1352</v>
      </c>
      <c r="B767" s="13"/>
      <c r="C767" s="6" t="s">
        <v>4</v>
      </c>
      <c r="D767" s="6" t="s">
        <v>1516</v>
      </c>
      <c r="E767" s="6" t="s">
        <v>1315</v>
      </c>
      <c r="F767" s="6" t="s">
        <v>550</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1304</v>
      </c>
      <c r="AA767" s="6">
        <f>STOCK[[#This Row],[Costo total]]*STOCK[[#This Row],[Entradas]]</f>
        <v>23.5</v>
      </c>
      <c r="AB767" s="6">
        <f>STOCK[[#This Row],[Stock Actual]]*STOCK[[#This Row],[Costo total]]</f>
        <v>0</v>
      </c>
    </row>
    <row r="768" spans="1:28" s="4" customFormat="1" ht="50" customHeight="1">
      <c r="A768" s="4" t="s">
        <v>1353</v>
      </c>
      <c r="B768" s="13"/>
      <c r="C768" s="4" t="s">
        <v>4</v>
      </c>
      <c r="D768" s="4" t="s">
        <v>1516</v>
      </c>
      <c r="E768" s="4" t="s">
        <v>1317</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1304</v>
      </c>
      <c r="AA768" s="4">
        <f>STOCK[[#This Row],[Costo total]]*STOCK[[#This Row],[Entradas]]</f>
        <v>0</v>
      </c>
      <c r="AB768" s="4">
        <f>STOCK[[#This Row],[Stock Actual]]*STOCK[[#This Row],[Costo total]]</f>
        <v>0</v>
      </c>
    </row>
    <row r="769" spans="1:28" s="6" customFormat="1" ht="50" customHeight="1">
      <c r="A769" s="6" t="s">
        <v>1354</v>
      </c>
      <c r="B769" s="13"/>
      <c r="C769" s="6" t="s">
        <v>4</v>
      </c>
      <c r="D769" s="6" t="s">
        <v>1938</v>
      </c>
      <c r="E769" s="6" t="s">
        <v>1763</v>
      </c>
      <c r="F769" s="6" t="s">
        <v>1749</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1304</v>
      </c>
      <c r="AA769" s="6">
        <f>STOCK[[#This Row],[Costo total]]*STOCK[[#This Row],[Entradas]]</f>
        <v>33.4</v>
      </c>
      <c r="AB769" s="6">
        <f>STOCK[[#This Row],[Stock Actual]]*STOCK[[#This Row],[Costo total]]</f>
        <v>0</v>
      </c>
    </row>
    <row r="770" spans="1:28" s="4" customFormat="1" ht="50" customHeight="1">
      <c r="A770" s="4" t="s">
        <v>1355</v>
      </c>
      <c r="B770" s="13"/>
      <c r="C770" s="4" t="s">
        <v>4</v>
      </c>
      <c r="D770" s="4" t="s">
        <v>1894</v>
      </c>
      <c r="E770" s="4" t="s">
        <v>1667</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1304</v>
      </c>
      <c r="AA770" s="4">
        <f>STOCK[[#This Row],[Costo total]]*STOCK[[#This Row],[Entradas]]</f>
        <v>16.899999999999999</v>
      </c>
      <c r="AB770" s="4">
        <f>STOCK[[#This Row],[Stock Actual]]*STOCK[[#This Row],[Costo total]]</f>
        <v>0</v>
      </c>
    </row>
    <row r="771" spans="1:28" s="6" customFormat="1" ht="50" customHeight="1">
      <c r="A771" s="6" t="s">
        <v>1356</v>
      </c>
      <c r="B771" s="13"/>
      <c r="C771" s="6" t="s">
        <v>4</v>
      </c>
      <c r="D771" s="6" t="s">
        <v>101</v>
      </c>
      <c r="E771" s="6" t="s">
        <v>1313</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1304</v>
      </c>
      <c r="AA771" s="6">
        <f>STOCK[[#This Row],[Costo total]]*STOCK[[#This Row],[Entradas]]</f>
        <v>0</v>
      </c>
      <c r="AB771" s="6">
        <f>STOCK[[#This Row],[Stock Actual]]*STOCK[[#This Row],[Costo total]]</f>
        <v>0</v>
      </c>
    </row>
    <row r="772" spans="1:28" s="4" customFormat="1" ht="50" customHeight="1">
      <c r="A772" s="4" t="s">
        <v>1357</v>
      </c>
      <c r="B772" s="13"/>
      <c r="C772" s="4" t="s">
        <v>4</v>
      </c>
      <c r="D772" s="4" t="s">
        <v>1516</v>
      </c>
      <c r="E772" s="4" t="s">
        <v>1358</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1304</v>
      </c>
      <c r="AA772" s="4">
        <f>STOCK[[#This Row],[Costo total]]*STOCK[[#This Row],[Entradas]]</f>
        <v>17.5</v>
      </c>
      <c r="AB772" s="4">
        <f>STOCK[[#This Row],[Stock Actual]]*STOCK[[#This Row],[Costo total]]</f>
        <v>0</v>
      </c>
    </row>
    <row r="773" spans="1:28" s="6" customFormat="1" ht="50" customHeight="1">
      <c r="A773" s="6" t="s">
        <v>1359</v>
      </c>
      <c r="B773" s="13"/>
      <c r="C773" s="6" t="s">
        <v>4</v>
      </c>
      <c r="D773" s="6" t="s">
        <v>88</v>
      </c>
      <c r="E773" s="6" t="s">
        <v>1361</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1304</v>
      </c>
      <c r="AA773" s="6">
        <f>STOCK[[#This Row],[Costo total]]*STOCK[[#This Row],[Entradas]]</f>
        <v>4.9000000000000004</v>
      </c>
      <c r="AB773" s="6">
        <f>STOCK[[#This Row],[Stock Actual]]*STOCK[[#This Row],[Costo total]]</f>
        <v>0</v>
      </c>
    </row>
    <row r="774" spans="1:28" s="4" customFormat="1" ht="50" customHeight="1">
      <c r="A774" s="4" t="s">
        <v>1362</v>
      </c>
      <c r="B774" s="13"/>
      <c r="C774" s="4" t="s">
        <v>4</v>
      </c>
      <c r="D774" s="4" t="s">
        <v>88</v>
      </c>
      <c r="E774" s="4" t="s">
        <v>1526</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1304</v>
      </c>
      <c r="AA774" s="4">
        <f>STOCK[[#This Row],[Costo total]]*STOCK[[#This Row],[Entradas]]</f>
        <v>7</v>
      </c>
      <c r="AB774" s="4">
        <f>STOCK[[#This Row],[Stock Actual]]*STOCK[[#This Row],[Costo total]]</f>
        <v>0</v>
      </c>
    </row>
    <row r="775" spans="1:28" s="6" customFormat="1" ht="50" customHeight="1">
      <c r="A775" s="6" t="s">
        <v>1363</v>
      </c>
      <c r="B775" s="13"/>
      <c r="C775" s="6" t="s">
        <v>4</v>
      </c>
      <c r="D775" s="6" t="s">
        <v>88</v>
      </c>
      <c r="E775" s="6" t="s">
        <v>1548</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1304</v>
      </c>
      <c r="AA775" s="6">
        <f>STOCK[[#This Row],[Costo total]]*STOCK[[#This Row],[Entradas]]</f>
        <v>4.7200000000000006</v>
      </c>
      <c r="AB775" s="6">
        <f>STOCK[[#This Row],[Stock Actual]]*STOCK[[#This Row],[Costo total]]</f>
        <v>0</v>
      </c>
    </row>
    <row r="776" spans="1:28" s="4" customFormat="1" ht="50" customHeight="1">
      <c r="A776" s="4" t="s">
        <v>1364</v>
      </c>
      <c r="B776" s="13"/>
      <c r="C776" s="4" t="s">
        <v>4</v>
      </c>
      <c r="D776" s="4" t="s">
        <v>1517</v>
      </c>
      <c r="E776" s="4" t="s">
        <v>1361</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1304</v>
      </c>
      <c r="AA776" s="4">
        <f>STOCK[[#This Row],[Costo total]]*STOCK[[#This Row],[Entradas]]</f>
        <v>6.75</v>
      </c>
      <c r="AB776" s="4">
        <f>STOCK[[#This Row],[Stock Actual]]*STOCK[[#This Row],[Costo total]]</f>
        <v>0</v>
      </c>
    </row>
    <row r="777" spans="1:28" s="6" customFormat="1" ht="50" customHeight="1">
      <c r="A777" s="6" t="s">
        <v>1365</v>
      </c>
      <c r="B777" s="13"/>
      <c r="C777" s="6" t="s">
        <v>4</v>
      </c>
      <c r="D777" s="6" t="s">
        <v>1360</v>
      </c>
      <c r="E777" s="6" t="s">
        <v>1366</v>
      </c>
      <c r="F777" s="6" t="s">
        <v>550</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1304</v>
      </c>
      <c r="AA777" s="6">
        <f>STOCK[[#This Row],[Costo total]]*STOCK[[#This Row],[Entradas]]</f>
        <v>3.55</v>
      </c>
      <c r="AB777" s="6">
        <f>STOCK[[#This Row],[Stock Actual]]*STOCK[[#This Row],[Costo total]]</f>
        <v>0</v>
      </c>
    </row>
    <row r="778" spans="1:28" s="4" customFormat="1" ht="50" customHeight="1">
      <c r="A778" s="4" t="s">
        <v>1367</v>
      </c>
      <c r="B778" s="13"/>
      <c r="C778" s="4" t="s">
        <v>4</v>
      </c>
      <c r="D778" s="4" t="s">
        <v>1360</v>
      </c>
      <c r="E778" s="4" t="s">
        <v>1368</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1304</v>
      </c>
      <c r="AA778" s="4">
        <f>STOCK[[#This Row],[Costo total]]*STOCK[[#This Row],[Entradas]]</f>
        <v>3.8</v>
      </c>
      <c r="AB778" s="4">
        <f>STOCK[[#This Row],[Stock Actual]]*STOCK[[#This Row],[Costo total]]</f>
        <v>0</v>
      </c>
    </row>
    <row r="779" spans="1:28" s="6" customFormat="1" ht="50" customHeight="1">
      <c r="A779" s="6" t="s">
        <v>1369</v>
      </c>
      <c r="B779" s="13"/>
      <c r="C779" s="6" t="s">
        <v>4</v>
      </c>
      <c r="D779" s="6" t="s">
        <v>1783</v>
      </c>
      <c r="E779" s="6" t="s">
        <v>2976</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1370</v>
      </c>
      <c r="B780" s="13"/>
      <c r="C780" s="4" t="s">
        <v>4</v>
      </c>
      <c r="D780" s="4" t="s">
        <v>101</v>
      </c>
      <c r="E780" s="4" t="s">
        <v>1388</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1371</v>
      </c>
      <c r="B781" s="13"/>
      <c r="C781" s="6" t="s">
        <v>4</v>
      </c>
      <c r="D781" s="6" t="s">
        <v>1894</v>
      </c>
      <c r="E781" s="6" t="s">
        <v>1668</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1389</v>
      </c>
      <c r="B782" s="13"/>
      <c r="C782" s="4" t="s">
        <v>4</v>
      </c>
      <c r="D782" s="4" t="s">
        <v>1516</v>
      </c>
      <c r="E782" s="4" t="s">
        <v>3061</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1390</v>
      </c>
      <c r="B783" s="13"/>
      <c r="C783" s="6" t="s">
        <v>4</v>
      </c>
      <c r="D783" s="6" t="s">
        <v>2605</v>
      </c>
      <c r="E783" s="6" t="s">
        <v>2658</v>
      </c>
      <c r="F783" s="6" t="s">
        <v>2072</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1391</v>
      </c>
      <c r="B784" s="13"/>
      <c r="C784" s="4" t="s">
        <v>4</v>
      </c>
      <c r="D784" s="4" t="s">
        <v>1516</v>
      </c>
      <c r="E784" s="4" t="s">
        <v>1669</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1392</v>
      </c>
      <c r="B785" s="13"/>
      <c r="C785" s="6" t="s">
        <v>4</v>
      </c>
      <c r="D785" s="6" t="s">
        <v>1516</v>
      </c>
      <c r="E785" s="6" t="s">
        <v>1401</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1393</v>
      </c>
      <c r="B786" s="13"/>
      <c r="C786" s="4" t="s">
        <v>4</v>
      </c>
      <c r="D786" s="4" t="s">
        <v>1935</v>
      </c>
      <c r="E786" s="4" t="s">
        <v>1670</v>
      </c>
      <c r="F786" s="4" t="s">
        <v>241</v>
      </c>
      <c r="G786" s="4" t="s">
        <v>1142</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1394</v>
      </c>
      <c r="B787" s="13"/>
      <c r="C787" s="6" t="s">
        <v>4</v>
      </c>
      <c r="D787" s="6" t="s">
        <v>1783</v>
      </c>
      <c r="E787" s="6" t="s">
        <v>1671</v>
      </c>
      <c r="F787" s="6" t="s">
        <v>550</v>
      </c>
      <c r="G787" s="6" t="s">
        <v>1142</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1395</v>
      </c>
      <c r="B788" s="13"/>
      <c r="C788" s="4" t="s">
        <v>4</v>
      </c>
      <c r="D788" s="4" t="s">
        <v>1783</v>
      </c>
      <c r="E788" s="4" t="s">
        <v>1671</v>
      </c>
      <c r="F788" s="4" t="s">
        <v>2125</v>
      </c>
      <c r="G788" s="4" t="s">
        <v>1142</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1396</v>
      </c>
      <c r="B789" s="13"/>
      <c r="C789" s="6" t="s">
        <v>4</v>
      </c>
      <c r="D789" s="6" t="s">
        <v>2659</v>
      </c>
      <c r="E789" s="6" t="s">
        <v>1672</v>
      </c>
      <c r="F789" s="6" t="s">
        <v>2126</v>
      </c>
      <c r="G789" s="6" t="s">
        <v>1142</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1397</v>
      </c>
      <c r="B790" s="13"/>
      <c r="C790" s="4" t="s">
        <v>4</v>
      </c>
      <c r="D790" s="4" t="s">
        <v>2659</v>
      </c>
      <c r="E790" s="4" t="s">
        <v>1672</v>
      </c>
      <c r="F790" s="4" t="s">
        <v>2125</v>
      </c>
      <c r="G790" s="4" t="s">
        <v>1142</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1398</v>
      </c>
      <c r="B791" s="13"/>
      <c r="C791" s="6" t="s">
        <v>4</v>
      </c>
      <c r="D791" s="6" t="s">
        <v>2659</v>
      </c>
      <c r="E791" s="6" t="s">
        <v>1673</v>
      </c>
      <c r="F791" s="6" t="s">
        <v>2126</v>
      </c>
      <c r="G791" s="6" t="s">
        <v>1142</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1399</v>
      </c>
      <c r="B792" s="13"/>
      <c r="C792" s="4" t="s">
        <v>4</v>
      </c>
      <c r="D792" s="4" t="s">
        <v>2659</v>
      </c>
      <c r="E792" s="4" t="s">
        <v>1674</v>
      </c>
      <c r="F792" s="4" t="s">
        <v>2125</v>
      </c>
      <c r="G792" s="4" t="s">
        <v>1142</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1400</v>
      </c>
      <c r="B793" s="13"/>
      <c r="C793" s="6" t="s">
        <v>4</v>
      </c>
      <c r="D793" s="6" t="s">
        <v>101</v>
      </c>
      <c r="E793" s="6" t="s">
        <v>1675</v>
      </c>
      <c r="F793" s="6" t="s">
        <v>1515</v>
      </c>
      <c r="G793" s="6" t="s">
        <v>1142</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1404</v>
      </c>
      <c r="B794" s="13"/>
      <c r="C794" s="4" t="s">
        <v>4</v>
      </c>
      <c r="D794" s="6" t="s">
        <v>101</v>
      </c>
      <c r="E794" s="4" t="s">
        <v>1675</v>
      </c>
      <c r="F794" s="4" t="s">
        <v>1515</v>
      </c>
      <c r="G794" s="4" t="s">
        <v>1142</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1405</v>
      </c>
      <c r="B795" s="13"/>
      <c r="C795" s="6" t="s">
        <v>4</v>
      </c>
      <c r="D795" s="6" t="s">
        <v>101</v>
      </c>
      <c r="E795" s="6" t="s">
        <v>2975</v>
      </c>
      <c r="F795" s="6" t="s">
        <v>3058</v>
      </c>
      <c r="G795" s="6" t="s">
        <v>1142</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1406</v>
      </c>
      <c r="B796" s="13"/>
      <c r="C796" s="4" t="s">
        <v>4</v>
      </c>
      <c r="D796" s="6" t="s">
        <v>101</v>
      </c>
      <c r="E796" s="4" t="s">
        <v>2974</v>
      </c>
      <c r="F796" s="4" t="s">
        <v>3027</v>
      </c>
      <c r="G796" s="4" t="s">
        <v>1142</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1407</v>
      </c>
      <c r="B797" s="13"/>
      <c r="C797" s="6" t="s">
        <v>4</v>
      </c>
      <c r="D797" s="6" t="s">
        <v>101</v>
      </c>
      <c r="E797" s="6" t="s">
        <v>2974</v>
      </c>
      <c r="F797" s="6" t="s">
        <v>3057</v>
      </c>
      <c r="G797" s="6" t="s">
        <v>1142</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1408</v>
      </c>
      <c r="B798" s="13"/>
      <c r="C798" s="4" t="s">
        <v>4</v>
      </c>
      <c r="D798" s="6" t="s">
        <v>101</v>
      </c>
      <c r="E798" s="4" t="s">
        <v>2175</v>
      </c>
      <c r="F798" s="4" t="s">
        <v>550</v>
      </c>
      <c r="G798" s="4" t="s">
        <v>1142</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1409</v>
      </c>
      <c r="B799" s="13"/>
      <c r="C799" s="6" t="s">
        <v>4</v>
      </c>
      <c r="D799" s="6" t="s">
        <v>101</v>
      </c>
      <c r="E799" s="6" t="s">
        <v>1676</v>
      </c>
      <c r="F799" s="6" t="s">
        <v>1515</v>
      </c>
      <c r="G799" s="6" t="s">
        <v>1142</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1410</v>
      </c>
      <c r="B800" s="13"/>
      <c r="C800" s="4" t="s">
        <v>4</v>
      </c>
      <c r="D800" s="4" t="s">
        <v>1895</v>
      </c>
      <c r="E800" s="4" t="s">
        <v>1792</v>
      </c>
      <c r="F800" s="4" t="s">
        <v>239</v>
      </c>
      <c r="G800" s="4" t="s">
        <v>1478</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1477</v>
      </c>
      <c r="AA800" s="4">
        <f>STOCK[[#This Row],[Costo total]]*STOCK[[#This Row],[Entradas]]</f>
        <v>41.400000000000006</v>
      </c>
      <c r="AB800" s="4">
        <f>STOCK[[#This Row],[Stock Actual]]*STOCK[[#This Row],[Costo total]]</f>
        <v>0</v>
      </c>
    </row>
    <row r="801" spans="1:28" s="6" customFormat="1" ht="50" customHeight="1">
      <c r="A801" s="6" t="s">
        <v>1706</v>
      </c>
      <c r="B801" s="13"/>
      <c r="C801" s="6" t="s">
        <v>4</v>
      </c>
      <c r="D801" s="6" t="s">
        <v>101</v>
      </c>
      <c r="E801" s="6" t="s">
        <v>1677</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1411</v>
      </c>
      <c r="B802" s="13"/>
      <c r="C802" s="4" t="s">
        <v>4</v>
      </c>
      <c r="D802" s="6" t="s">
        <v>101</v>
      </c>
      <c r="E802" s="4" t="s">
        <v>1677</v>
      </c>
      <c r="F802" s="4" t="s">
        <v>1515</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1477</v>
      </c>
      <c r="AA802" s="4">
        <f>STOCK[[#This Row],[Costo total]]*STOCK[[#This Row],[Entradas]]</f>
        <v>20.86</v>
      </c>
      <c r="AB802" s="4">
        <f>STOCK[[#This Row],[Stock Actual]]*STOCK[[#This Row],[Costo total]]</f>
        <v>0</v>
      </c>
    </row>
    <row r="803" spans="1:28" s="6" customFormat="1" ht="50" customHeight="1">
      <c r="A803" s="6" t="s">
        <v>1412</v>
      </c>
      <c r="B803" s="13"/>
      <c r="C803" s="6" t="s">
        <v>4</v>
      </c>
      <c r="D803" s="6" t="s">
        <v>26</v>
      </c>
      <c r="E803" s="6" t="s">
        <v>1678</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1477</v>
      </c>
      <c r="AA803" s="6">
        <f>STOCK[[#This Row],[Costo total]]*STOCK[[#This Row],[Entradas]]</f>
        <v>35.68</v>
      </c>
      <c r="AB803" s="6">
        <f>STOCK[[#This Row],[Stock Actual]]*STOCK[[#This Row],[Costo total]]</f>
        <v>0</v>
      </c>
    </row>
    <row r="804" spans="1:28" s="4" customFormat="1" ht="50" customHeight="1">
      <c r="A804" s="4" t="s">
        <v>1413</v>
      </c>
      <c r="B804" s="13"/>
      <c r="C804" s="4" t="s">
        <v>4</v>
      </c>
      <c r="D804" s="4" t="s">
        <v>26</v>
      </c>
      <c r="E804" s="4" t="s">
        <v>1678</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1477</v>
      </c>
      <c r="AA804" s="4">
        <f>STOCK[[#This Row],[Costo total]]*STOCK[[#This Row],[Entradas]]</f>
        <v>17.84</v>
      </c>
      <c r="AB804" s="4">
        <f>STOCK[[#This Row],[Stock Actual]]*STOCK[[#This Row],[Costo total]]</f>
        <v>0</v>
      </c>
    </row>
    <row r="805" spans="1:28" s="6" customFormat="1" ht="50" customHeight="1">
      <c r="A805" s="6" t="s">
        <v>1414</v>
      </c>
      <c r="B805" s="13"/>
      <c r="C805" s="6" t="s">
        <v>4</v>
      </c>
      <c r="D805" s="6" t="s">
        <v>2032</v>
      </c>
      <c r="E805" s="6" t="s">
        <v>2201</v>
      </c>
      <c r="F805" s="6" t="s">
        <v>2106</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1477</v>
      </c>
      <c r="AA805" s="6">
        <f>STOCK[[#This Row],[Costo total]]*STOCK[[#This Row],[Entradas]]</f>
        <v>35.68</v>
      </c>
      <c r="AB805" s="6">
        <f>STOCK[[#This Row],[Stock Actual]]*STOCK[[#This Row],[Costo total]]</f>
        <v>0</v>
      </c>
    </row>
    <row r="806" spans="1:28" s="4" customFormat="1" ht="50" customHeight="1">
      <c r="A806" s="4" t="s">
        <v>1415</v>
      </c>
      <c r="B806" s="13"/>
      <c r="C806" s="4" t="s">
        <v>4</v>
      </c>
      <c r="D806" s="4" t="s">
        <v>1894</v>
      </c>
      <c r="E806" s="4" t="s">
        <v>1682</v>
      </c>
      <c r="F806" s="4" t="s">
        <v>2086</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1477</v>
      </c>
      <c r="AA806" s="4">
        <f>STOCK[[#This Row],[Costo total]]*STOCK[[#This Row],[Entradas]]</f>
        <v>47.760000000000005</v>
      </c>
      <c r="AB806" s="4">
        <f>STOCK[[#This Row],[Stock Actual]]*STOCK[[#This Row],[Costo total]]</f>
        <v>0</v>
      </c>
    </row>
    <row r="807" spans="1:28" s="6" customFormat="1" ht="50" customHeight="1">
      <c r="A807" s="6" t="s">
        <v>1416</v>
      </c>
      <c r="B807" s="13"/>
      <c r="C807" s="6" t="s">
        <v>4</v>
      </c>
      <c r="D807" s="6" t="s">
        <v>1894</v>
      </c>
      <c r="E807" s="6" t="s">
        <v>1682</v>
      </c>
      <c r="F807" s="6" t="s">
        <v>241</v>
      </c>
      <c r="G807" s="6" t="s">
        <v>69</v>
      </c>
      <c r="H807" s="6">
        <f>STOCK[[#This Row],[Precio Final]]</f>
        <v>22</v>
      </c>
      <c r="I807" s="6">
        <f>STOCK[[#This Row],[Precio Venta Ideal (x1.5)]]</f>
        <v>17.910000000000004</v>
      </c>
      <c r="J807" s="29">
        <v>3</v>
      </c>
      <c r="K807" s="29">
        <f>SUMIFS(VENTAS[Cantidad],VENTAS[Código del producto Vendido],STOCK[[#This Row],[Code]])</f>
        <v>2</v>
      </c>
      <c r="L807" s="29">
        <f>STOCK[[#This Row],[Entradas]]-STOCK[[#This Row],[Salidas]]</f>
        <v>1</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20.119999999999997</v>
      </c>
      <c r="Y807" s="6" t="s">
        <v>1477</v>
      </c>
      <c r="AA807" s="6">
        <f>STOCK[[#This Row],[Costo total]]*STOCK[[#This Row],[Entradas]]</f>
        <v>35.820000000000007</v>
      </c>
      <c r="AB807" s="6">
        <f>STOCK[[#This Row],[Stock Actual]]*STOCK[[#This Row],[Costo total]]</f>
        <v>11.940000000000001</v>
      </c>
    </row>
    <row r="808" spans="1:28" s="4" customFormat="1" ht="50" customHeight="1">
      <c r="A808" s="4" t="s">
        <v>1417</v>
      </c>
      <c r="B808" s="13"/>
      <c r="C808" s="4" t="s">
        <v>4</v>
      </c>
      <c r="D808" s="4" t="s">
        <v>1895</v>
      </c>
      <c r="E808" s="4" t="s">
        <v>1682</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1477</v>
      </c>
      <c r="AA808" s="4">
        <f>STOCK[[#This Row],[Costo total]]*STOCK[[#This Row],[Entradas]]</f>
        <v>23.880000000000003</v>
      </c>
      <c r="AB808" s="4">
        <f>STOCK[[#This Row],[Stock Actual]]*STOCK[[#This Row],[Costo total]]</f>
        <v>0</v>
      </c>
    </row>
    <row r="809" spans="1:28" s="6" customFormat="1" ht="50" customHeight="1">
      <c r="A809" s="6" t="s">
        <v>1418</v>
      </c>
      <c r="B809" s="13"/>
      <c r="C809" s="6" t="s">
        <v>4</v>
      </c>
      <c r="D809" s="6" t="s">
        <v>26</v>
      </c>
      <c r="E809" s="6" t="s">
        <v>1679</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1477</v>
      </c>
      <c r="AA809" s="6">
        <f>STOCK[[#This Row],[Costo total]]*STOCK[[#This Row],[Entradas]]</f>
        <v>18.09</v>
      </c>
      <c r="AB809" s="6">
        <f>STOCK[[#This Row],[Stock Actual]]*STOCK[[#This Row],[Costo total]]</f>
        <v>0</v>
      </c>
    </row>
    <row r="810" spans="1:28" s="4" customFormat="1" ht="50" customHeight="1">
      <c r="A810" s="4" t="s">
        <v>1419</v>
      </c>
      <c r="B810" s="13"/>
      <c r="C810" s="4" t="s">
        <v>4</v>
      </c>
      <c r="D810" s="4" t="s">
        <v>26</v>
      </c>
      <c r="E810" s="4" t="s">
        <v>1679</v>
      </c>
      <c r="F810" s="4" t="s">
        <v>2066</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1477</v>
      </c>
      <c r="AA810" s="4">
        <f>STOCK[[#This Row],[Costo total]]*STOCK[[#This Row],[Entradas]]</f>
        <v>18.09</v>
      </c>
      <c r="AB810" s="4">
        <f>STOCK[[#This Row],[Stock Actual]]*STOCK[[#This Row],[Costo total]]</f>
        <v>0</v>
      </c>
    </row>
    <row r="811" spans="1:28" s="6" customFormat="1" ht="50" customHeight="1">
      <c r="A811" s="6" t="s">
        <v>1420</v>
      </c>
      <c r="B811" s="13"/>
      <c r="C811" s="6" t="s">
        <v>4</v>
      </c>
      <c r="D811" s="6" t="s">
        <v>26</v>
      </c>
      <c r="E811" s="6" t="s">
        <v>1529</v>
      </c>
      <c r="F811" s="6" t="s">
        <v>2086</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1477</v>
      </c>
      <c r="AA811" s="6">
        <f>STOCK[[#This Row],[Costo total]]*STOCK[[#This Row],[Entradas]]</f>
        <v>14.9</v>
      </c>
      <c r="AB811" s="6">
        <f>STOCK[[#This Row],[Stock Actual]]*STOCK[[#This Row],[Costo total]]</f>
        <v>0</v>
      </c>
    </row>
    <row r="812" spans="1:28" s="4" customFormat="1" ht="50" customHeight="1">
      <c r="A812" s="4" t="s">
        <v>1421</v>
      </c>
      <c r="B812" s="13"/>
      <c r="C812" s="4" t="s">
        <v>4</v>
      </c>
      <c r="D812" s="4" t="s">
        <v>2605</v>
      </c>
      <c r="E812" s="4" t="s">
        <v>1529</v>
      </c>
      <c r="F812" s="4" t="s">
        <v>2066</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1477</v>
      </c>
      <c r="AA812" s="4">
        <f>STOCK[[#This Row],[Costo total]]*STOCK[[#This Row],[Entradas]]</f>
        <v>31.8</v>
      </c>
      <c r="AB812" s="4">
        <f>STOCK[[#This Row],[Stock Actual]]*STOCK[[#This Row],[Costo total]]</f>
        <v>0</v>
      </c>
    </row>
    <row r="813" spans="1:28" s="6" customFormat="1" ht="50" customHeight="1">
      <c r="A813" s="6" t="s">
        <v>1422</v>
      </c>
      <c r="B813" s="13"/>
      <c r="C813" s="6" t="s">
        <v>4</v>
      </c>
      <c r="D813" s="6" t="s">
        <v>26</v>
      </c>
      <c r="E813" s="6" t="s">
        <v>1529</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1477</v>
      </c>
      <c r="AA813" s="6">
        <f>STOCK[[#This Row],[Costo total]]*STOCK[[#This Row],[Entradas]]</f>
        <v>14.9</v>
      </c>
      <c r="AB813" s="6">
        <f>STOCK[[#This Row],[Stock Actual]]*STOCK[[#This Row],[Costo total]]</f>
        <v>0</v>
      </c>
    </row>
    <row r="814" spans="1:28" s="4" customFormat="1" ht="50" customHeight="1">
      <c r="A814" s="4" t="s">
        <v>1423</v>
      </c>
      <c r="B814" s="13"/>
      <c r="C814" s="4" t="s">
        <v>4</v>
      </c>
      <c r="D814" s="6" t="s">
        <v>101</v>
      </c>
      <c r="E814" s="4" t="s">
        <v>1677</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1477</v>
      </c>
      <c r="AA814" s="4">
        <f>STOCK[[#This Row],[Costo total]]*STOCK[[#This Row],[Entradas]]</f>
        <v>24.86</v>
      </c>
      <c r="AB814" s="4">
        <f>STOCK[[#This Row],[Stock Actual]]*STOCK[[#This Row],[Costo total]]</f>
        <v>0</v>
      </c>
    </row>
    <row r="815" spans="1:28" s="6" customFormat="1" ht="50" customHeight="1">
      <c r="A815" s="6" t="s">
        <v>1424</v>
      </c>
      <c r="B815" s="13"/>
      <c r="C815" s="6" t="s">
        <v>4</v>
      </c>
      <c r="D815" s="6" t="s">
        <v>26</v>
      </c>
      <c r="E815" s="6" t="s">
        <v>1479</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1477</v>
      </c>
      <c r="AA815" s="6">
        <f>STOCK[[#This Row],[Costo total]]*STOCK[[#This Row],[Entradas]]</f>
        <v>33.340000000000003</v>
      </c>
      <c r="AB815" s="6">
        <f>STOCK[[#This Row],[Stock Actual]]*STOCK[[#This Row],[Costo total]]</f>
        <v>0</v>
      </c>
    </row>
    <row r="816" spans="1:28" s="4" customFormat="1" ht="50" customHeight="1">
      <c r="A816" s="4" t="s">
        <v>1425</v>
      </c>
      <c r="B816" s="13"/>
      <c r="C816" s="4" t="s">
        <v>4</v>
      </c>
      <c r="D816" s="4" t="s">
        <v>26</v>
      </c>
      <c r="E816" s="4" t="s">
        <v>1479</v>
      </c>
      <c r="F816" s="4" t="s">
        <v>2086</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1477</v>
      </c>
      <c r="AA816" s="4">
        <f>STOCK[[#This Row],[Costo total]]*STOCK[[#This Row],[Entradas]]</f>
        <v>50.010000000000005</v>
      </c>
      <c r="AB816" s="4">
        <f>STOCK[[#This Row],[Stock Actual]]*STOCK[[#This Row],[Costo total]]</f>
        <v>0</v>
      </c>
    </row>
    <row r="817" spans="1:29" s="6" customFormat="1" ht="50" customHeight="1">
      <c r="A817" s="6" t="s">
        <v>1426</v>
      </c>
      <c r="B817" s="13"/>
      <c r="C817" s="6" t="s">
        <v>4</v>
      </c>
      <c r="D817" s="6" t="s">
        <v>26</v>
      </c>
      <c r="E817" s="6" t="s">
        <v>1479</v>
      </c>
      <c r="F817" s="6" t="s">
        <v>2077</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1477</v>
      </c>
      <c r="AA817" s="6">
        <f>STOCK[[#This Row],[Costo total]]*STOCK[[#This Row],[Entradas]]</f>
        <v>16.670000000000002</v>
      </c>
      <c r="AB817" s="6">
        <f>STOCK[[#This Row],[Stock Actual]]*STOCK[[#This Row],[Costo total]]</f>
        <v>0</v>
      </c>
    </row>
    <row r="818" spans="1:29" s="4" customFormat="1" ht="50" customHeight="1">
      <c r="A818" s="4" t="s">
        <v>1427</v>
      </c>
      <c r="B818" s="13"/>
      <c r="C818" s="4" t="s">
        <v>4</v>
      </c>
      <c r="D818" s="4" t="s">
        <v>26</v>
      </c>
      <c r="E818" s="4" t="s">
        <v>1518</v>
      </c>
      <c r="F818" s="4" t="s">
        <v>2085</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1477</v>
      </c>
      <c r="AA818" s="4">
        <f>STOCK[[#This Row],[Costo total]]*STOCK[[#This Row],[Entradas]]</f>
        <v>17.329999999999998</v>
      </c>
      <c r="AB818" s="4">
        <f>STOCK[[#This Row],[Stock Actual]]*STOCK[[#This Row],[Costo total]]</f>
        <v>0</v>
      </c>
    </row>
    <row r="819" spans="1:29" s="6" customFormat="1" ht="50" customHeight="1">
      <c r="A819" s="6" t="s">
        <v>1428</v>
      </c>
      <c r="B819" s="13"/>
      <c r="C819" s="6" t="s">
        <v>4</v>
      </c>
      <c r="D819" s="6" t="s">
        <v>26</v>
      </c>
      <c r="E819" s="6" t="s">
        <v>1519</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1477</v>
      </c>
      <c r="AA819" s="6">
        <f>STOCK[[#This Row],[Costo total]]*STOCK[[#This Row],[Entradas]]</f>
        <v>17.329999999999998</v>
      </c>
      <c r="AB819" s="6">
        <f>STOCK[[#This Row],[Stock Actual]]*STOCK[[#This Row],[Costo total]]</f>
        <v>0</v>
      </c>
    </row>
    <row r="820" spans="1:29" s="4" customFormat="1" ht="50" customHeight="1">
      <c r="A820" s="4" t="s">
        <v>1429</v>
      </c>
      <c r="B820" s="13"/>
      <c r="C820" s="4" t="s">
        <v>4</v>
      </c>
      <c r="D820" s="4" t="s">
        <v>26</v>
      </c>
      <c r="E820" s="4" t="s">
        <v>1520</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1477</v>
      </c>
      <c r="AA820" s="4">
        <f>STOCK[[#This Row],[Costo total]]*STOCK[[#This Row],[Entradas]]</f>
        <v>13.6</v>
      </c>
      <c r="AB820" s="4">
        <f>STOCK[[#This Row],[Stock Actual]]*STOCK[[#This Row],[Costo total]]</f>
        <v>0</v>
      </c>
    </row>
    <row r="821" spans="1:29" s="6" customFormat="1" ht="50" customHeight="1">
      <c r="A821" s="6" t="s">
        <v>1430</v>
      </c>
      <c r="B821" s="13"/>
      <c r="C821" s="6" t="s">
        <v>4</v>
      </c>
      <c r="D821" s="6" t="s">
        <v>1778</v>
      </c>
      <c r="E821" s="6" t="s">
        <v>1793</v>
      </c>
      <c r="F821" s="6" t="s">
        <v>2077</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1477</v>
      </c>
      <c r="AA821" s="6">
        <f>STOCK[[#This Row],[Costo total]]*STOCK[[#This Row],[Entradas]]</f>
        <v>27.2</v>
      </c>
      <c r="AB821" s="6">
        <f>STOCK[[#This Row],[Stock Actual]]*STOCK[[#This Row],[Costo total]]</f>
        <v>0</v>
      </c>
    </row>
    <row r="822" spans="1:29" s="4" customFormat="1" ht="50" customHeight="1">
      <c r="A822" s="4" t="s">
        <v>1431</v>
      </c>
      <c r="B822" s="13"/>
      <c r="C822" s="4" t="s">
        <v>4</v>
      </c>
      <c r="D822" s="4" t="s">
        <v>26</v>
      </c>
      <c r="E822" s="4" t="s">
        <v>1520</v>
      </c>
      <c r="F822" s="4" t="s">
        <v>2086</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1477</v>
      </c>
      <c r="AA822" s="4">
        <f>STOCK[[#This Row],[Costo total]]*STOCK[[#This Row],[Entradas]]</f>
        <v>13.6</v>
      </c>
      <c r="AB822" s="4">
        <f>STOCK[[#This Row],[Stock Actual]]*STOCK[[#This Row],[Costo total]]</f>
        <v>0</v>
      </c>
    </row>
    <row r="823" spans="1:29" s="6" customFormat="1" ht="50" customHeight="1">
      <c r="A823" s="6" t="s">
        <v>1432</v>
      </c>
      <c r="B823" s="13"/>
      <c r="C823" s="6" t="s">
        <v>4</v>
      </c>
      <c r="D823" s="6" t="s">
        <v>2605</v>
      </c>
      <c r="E823" s="6" t="s">
        <v>1521</v>
      </c>
      <c r="F823" s="6" t="s">
        <v>2066</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1477</v>
      </c>
      <c r="AA823" s="6">
        <f>STOCK[[#This Row],[Costo total]]*STOCK[[#This Row],[Entradas]]</f>
        <v>14.1</v>
      </c>
      <c r="AB823" s="6">
        <f>STOCK[[#This Row],[Stock Actual]]*STOCK[[#This Row],[Costo total]]</f>
        <v>0</v>
      </c>
    </row>
    <row r="824" spans="1:29" s="4" customFormat="1" ht="50" customHeight="1">
      <c r="A824" s="4" t="s">
        <v>1433</v>
      </c>
      <c r="B824" s="13"/>
      <c r="C824" s="4" t="s">
        <v>4</v>
      </c>
      <c r="D824" s="4" t="s">
        <v>1894</v>
      </c>
      <c r="E824" s="4" t="s">
        <v>1480</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1477</v>
      </c>
      <c r="AA824" s="4">
        <f>STOCK[[#This Row],[Costo total]]*STOCK[[#This Row],[Entradas]]</f>
        <v>6.9</v>
      </c>
      <c r="AB824" s="4">
        <f>STOCK[[#This Row],[Stock Actual]]*STOCK[[#This Row],[Costo total]]</f>
        <v>0</v>
      </c>
    </row>
    <row r="825" spans="1:29" s="6" customFormat="1" ht="50" customHeight="1">
      <c r="A825" s="6" t="s">
        <v>1434</v>
      </c>
      <c r="B825" s="13"/>
      <c r="C825" s="6" t="s">
        <v>4</v>
      </c>
      <c r="D825" s="6" t="s">
        <v>1894</v>
      </c>
      <c r="E825" s="6" t="s">
        <v>1480</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1477</v>
      </c>
      <c r="AA825" s="6">
        <f>STOCK[[#This Row],[Costo total]]*STOCK[[#This Row],[Entradas]]</f>
        <v>6.9</v>
      </c>
      <c r="AB825" s="6">
        <f>STOCK[[#This Row],[Stock Actual]]*STOCK[[#This Row],[Costo total]]</f>
        <v>0</v>
      </c>
    </row>
    <row r="826" spans="1:29" s="4" customFormat="1" ht="50" customHeight="1">
      <c r="A826" s="4" t="s">
        <v>1435</v>
      </c>
      <c r="B826" s="13"/>
      <c r="C826" s="4" t="s">
        <v>4</v>
      </c>
      <c r="D826" s="4" t="s">
        <v>1894</v>
      </c>
      <c r="E826" s="4" t="s">
        <v>1680</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1477</v>
      </c>
      <c r="AA826" s="4">
        <f>STOCK[[#This Row],[Costo total]]*STOCK[[#This Row],[Entradas]]</f>
        <v>10.66</v>
      </c>
      <c r="AB826" s="4">
        <f>STOCK[[#This Row],[Stock Actual]]*STOCK[[#This Row],[Costo total]]</f>
        <v>10.66</v>
      </c>
    </row>
    <row r="827" spans="1:29" s="6" customFormat="1" ht="50" customHeight="1">
      <c r="A827" s="6" t="s">
        <v>1436</v>
      </c>
      <c r="B827" s="13"/>
      <c r="C827" s="6" t="s">
        <v>4</v>
      </c>
      <c r="D827" s="6" t="s">
        <v>1894</v>
      </c>
      <c r="E827" s="6" t="s">
        <v>1681</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1477</v>
      </c>
      <c r="AA827" s="6">
        <f>STOCK[[#This Row],[Costo total]]*STOCK[[#This Row],[Entradas]]</f>
        <v>10.66</v>
      </c>
      <c r="AB827" s="6">
        <f>STOCK[[#This Row],[Stock Actual]]*STOCK[[#This Row],[Costo total]]</f>
        <v>10.66</v>
      </c>
    </row>
    <row r="828" spans="1:29" s="4" customFormat="1" ht="50" customHeight="1">
      <c r="A828" s="4" t="s">
        <v>1437</v>
      </c>
      <c r="B828" s="13"/>
      <c r="C828" s="4" t="s">
        <v>4</v>
      </c>
      <c r="D828" s="4" t="s">
        <v>460</v>
      </c>
      <c r="E828" s="4" t="s">
        <v>1683</v>
      </c>
      <c r="F828" s="4" t="s">
        <v>2086</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1477</v>
      </c>
      <c r="AA828" s="4">
        <f>STOCK[[#This Row],[Costo total]]*STOCK[[#This Row],[Entradas]]</f>
        <v>20.87</v>
      </c>
      <c r="AB828" s="4">
        <f>STOCK[[#This Row],[Stock Actual]]*STOCK[[#This Row],[Costo total]]</f>
        <v>0</v>
      </c>
    </row>
    <row r="829" spans="1:29" s="6" customFormat="1" ht="50" customHeight="1">
      <c r="A829" s="6" t="s">
        <v>1438</v>
      </c>
      <c r="B829" s="13"/>
      <c r="C829" s="6" t="s">
        <v>4</v>
      </c>
      <c r="D829" s="6" t="s">
        <v>460</v>
      </c>
      <c r="E829" s="6" t="s">
        <v>1683</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1477</v>
      </c>
      <c r="AA829" s="6">
        <f>STOCK[[#This Row],[Costo total]]*STOCK[[#This Row],[Entradas]]</f>
        <v>20.87</v>
      </c>
      <c r="AB829" s="6">
        <f>STOCK[[#This Row],[Stock Actual]]*STOCK[[#This Row],[Costo total]]</f>
        <v>0</v>
      </c>
    </row>
    <row r="830" spans="1:29" s="4" customFormat="1" ht="50" customHeight="1">
      <c r="A830" s="4" t="s">
        <v>1439</v>
      </c>
      <c r="B830" s="13"/>
      <c r="C830" s="4" t="s">
        <v>4</v>
      </c>
      <c r="D830" s="4" t="s">
        <v>2605</v>
      </c>
      <c r="E830" s="4" t="s">
        <v>2184</v>
      </c>
      <c r="F830" s="4" t="s">
        <v>3059</v>
      </c>
      <c r="G830" s="4" t="s">
        <v>1478</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1477</v>
      </c>
      <c r="AA830" s="4">
        <f>STOCK[[#This Row],[Costo total]]*STOCK[[#This Row],[Entradas]]</f>
        <v>14.06</v>
      </c>
      <c r="AB830" s="4">
        <f>STOCK[[#This Row],[Stock Actual]]*STOCK[[#This Row],[Costo total]]</f>
        <v>14.06</v>
      </c>
      <c r="AC830" s="4">
        <v>20</v>
      </c>
    </row>
    <row r="831" spans="1:29" s="6" customFormat="1" ht="50" customHeight="1">
      <c r="A831" s="6" t="s">
        <v>1440</v>
      </c>
      <c r="B831" s="13"/>
      <c r="C831" s="6" t="s">
        <v>4</v>
      </c>
      <c r="D831" s="6" t="s">
        <v>26</v>
      </c>
      <c r="E831" s="6" t="s">
        <v>2185</v>
      </c>
      <c r="F831" s="6" t="s">
        <v>2066</v>
      </c>
      <c r="G831" s="6" t="s">
        <v>1478</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1477</v>
      </c>
      <c r="AA831" s="6">
        <f>STOCK[[#This Row],[Costo total]]*STOCK[[#This Row],[Entradas]]</f>
        <v>13.56</v>
      </c>
      <c r="AB831" s="6">
        <f>STOCK[[#This Row],[Stock Actual]]*STOCK[[#This Row],[Costo total]]</f>
        <v>0</v>
      </c>
    </row>
    <row r="832" spans="1:29" s="4" customFormat="1" ht="50" customHeight="1">
      <c r="A832" s="4" t="s">
        <v>1441</v>
      </c>
      <c r="B832" s="13"/>
      <c r="C832" s="4" t="s">
        <v>4</v>
      </c>
      <c r="D832" s="4" t="s">
        <v>26</v>
      </c>
      <c r="E832" s="4" t="s">
        <v>1522</v>
      </c>
      <c r="F832" s="4" t="s">
        <v>241</v>
      </c>
      <c r="G832" s="4" t="s">
        <v>1478</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1477</v>
      </c>
      <c r="AA832" s="4">
        <f>STOCK[[#This Row],[Costo total]]*STOCK[[#This Row],[Entradas]]</f>
        <v>17.850000000000001</v>
      </c>
      <c r="AB832" s="4">
        <f>STOCK[[#This Row],[Stock Actual]]*STOCK[[#This Row],[Costo total]]</f>
        <v>0</v>
      </c>
    </row>
    <row r="833" spans="1:28" s="6" customFormat="1" ht="50" customHeight="1">
      <c r="A833" s="6" t="s">
        <v>1442</v>
      </c>
      <c r="B833" s="13"/>
      <c r="C833" s="6" t="s">
        <v>4</v>
      </c>
      <c r="D833" s="6" t="s">
        <v>26</v>
      </c>
      <c r="E833" s="6" t="s">
        <v>1684</v>
      </c>
      <c r="F833" s="6" t="s">
        <v>2086</v>
      </c>
      <c r="G833" s="6" t="s">
        <v>1478</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1477</v>
      </c>
      <c r="AA833" s="6">
        <f>STOCK[[#This Row],[Costo total]]*STOCK[[#This Row],[Entradas]]</f>
        <v>17.850000000000001</v>
      </c>
      <c r="AB833" s="6">
        <f>STOCK[[#This Row],[Stock Actual]]*STOCK[[#This Row],[Costo total]]</f>
        <v>0</v>
      </c>
    </row>
    <row r="834" spans="1:28" s="4" customFormat="1" ht="50" customHeight="1">
      <c r="A834" s="4" t="s">
        <v>1443</v>
      </c>
      <c r="B834" s="13"/>
      <c r="C834" s="4" t="s">
        <v>4</v>
      </c>
      <c r="D834" s="4" t="s">
        <v>1894</v>
      </c>
      <c r="E834" s="4" t="s">
        <v>1481</v>
      </c>
      <c r="F834" s="4" t="s">
        <v>238</v>
      </c>
      <c r="G834" s="4" t="s">
        <v>1478</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1477</v>
      </c>
      <c r="AA834" s="4">
        <f>STOCK[[#This Row],[Costo total]]*STOCK[[#This Row],[Entradas]]</f>
        <v>7.28</v>
      </c>
      <c r="AB834" s="4">
        <f>STOCK[[#This Row],[Stock Actual]]*STOCK[[#This Row],[Costo total]]</f>
        <v>0</v>
      </c>
    </row>
    <row r="835" spans="1:28" s="6" customFormat="1" ht="50" customHeight="1">
      <c r="A835" s="6" t="s">
        <v>1444</v>
      </c>
      <c r="B835" s="13"/>
      <c r="C835" s="6" t="s">
        <v>4</v>
      </c>
      <c r="D835" s="6" t="s">
        <v>1894</v>
      </c>
      <c r="E835" s="6" t="s">
        <v>1481</v>
      </c>
      <c r="F835" s="6" t="s">
        <v>243</v>
      </c>
      <c r="G835" s="6" t="s">
        <v>1478</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1477</v>
      </c>
      <c r="AA835" s="6">
        <f>STOCK[[#This Row],[Costo total]]*STOCK[[#This Row],[Entradas]]</f>
        <v>7.28</v>
      </c>
      <c r="AB835" s="6">
        <f>STOCK[[#This Row],[Stock Actual]]*STOCK[[#This Row],[Costo total]]</f>
        <v>0</v>
      </c>
    </row>
    <row r="836" spans="1:28" s="4" customFormat="1" ht="50" customHeight="1">
      <c r="A836" s="4" t="s">
        <v>1445</v>
      </c>
      <c r="B836" s="13"/>
      <c r="C836" s="4" t="s">
        <v>4</v>
      </c>
      <c r="D836" s="4" t="s">
        <v>1894</v>
      </c>
      <c r="E836" s="4" t="s">
        <v>1481</v>
      </c>
      <c r="F836" s="4" t="s">
        <v>241</v>
      </c>
      <c r="G836" s="4" t="s">
        <v>1478</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1477</v>
      </c>
      <c r="AA836" s="4">
        <f>STOCK[[#This Row],[Costo total]]*STOCK[[#This Row],[Entradas]]</f>
        <v>7.28</v>
      </c>
      <c r="AB836" s="4">
        <f>STOCK[[#This Row],[Stock Actual]]*STOCK[[#This Row],[Costo total]]</f>
        <v>0</v>
      </c>
    </row>
    <row r="837" spans="1:28" s="6" customFormat="1" ht="50" customHeight="1">
      <c r="A837" s="6" t="s">
        <v>1446</v>
      </c>
      <c r="B837" s="13"/>
      <c r="C837" s="6" t="s">
        <v>4</v>
      </c>
      <c r="D837" s="6" t="s">
        <v>1894</v>
      </c>
      <c r="E837" s="6" t="s">
        <v>1482</v>
      </c>
      <c r="F837" s="6" t="s">
        <v>241</v>
      </c>
      <c r="G837" s="6" t="s">
        <v>1478</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1477</v>
      </c>
      <c r="AA837" s="6">
        <f>STOCK[[#This Row],[Costo total]]*STOCK[[#This Row],[Entradas]]</f>
        <v>7.57</v>
      </c>
      <c r="AB837" s="6">
        <f>STOCK[[#This Row],[Stock Actual]]*STOCK[[#This Row],[Costo total]]</f>
        <v>0</v>
      </c>
    </row>
    <row r="838" spans="1:28" s="4" customFormat="1" ht="50" customHeight="1">
      <c r="A838" s="4" t="s">
        <v>1447</v>
      </c>
      <c r="B838" s="13"/>
      <c r="C838" s="4" t="s">
        <v>4</v>
      </c>
      <c r="D838" s="4" t="s">
        <v>1894</v>
      </c>
      <c r="E838" s="4" t="s">
        <v>1483</v>
      </c>
      <c r="F838" s="4" t="s">
        <v>243</v>
      </c>
      <c r="G838" s="4" t="s">
        <v>1478</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1477</v>
      </c>
      <c r="AA838" s="4">
        <f>STOCK[[#This Row],[Costo total]]*STOCK[[#This Row],[Entradas]]</f>
        <v>7.57</v>
      </c>
      <c r="AB838" s="4">
        <f>STOCK[[#This Row],[Stock Actual]]*STOCK[[#This Row],[Costo total]]</f>
        <v>0</v>
      </c>
    </row>
    <row r="839" spans="1:28" s="6" customFormat="1" ht="50" customHeight="1">
      <c r="A839" s="6" t="s">
        <v>1448</v>
      </c>
      <c r="B839" s="13"/>
      <c r="C839" s="6" t="s">
        <v>4</v>
      </c>
      <c r="D839" s="6" t="s">
        <v>460</v>
      </c>
      <c r="E839" s="6" t="s">
        <v>1484</v>
      </c>
      <c r="F839" s="6" t="s">
        <v>243</v>
      </c>
      <c r="G839" s="6" t="s">
        <v>1478</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1477</v>
      </c>
      <c r="AA839" s="6">
        <f>STOCK[[#This Row],[Costo total]]*STOCK[[#This Row],[Entradas]]</f>
        <v>21.5</v>
      </c>
      <c r="AB839" s="6">
        <f>STOCK[[#This Row],[Stock Actual]]*STOCK[[#This Row],[Costo total]]</f>
        <v>0</v>
      </c>
    </row>
    <row r="840" spans="1:28" s="4" customFormat="1" ht="50" customHeight="1">
      <c r="A840" s="4" t="s">
        <v>1449</v>
      </c>
      <c r="B840" s="13"/>
      <c r="C840" s="4" t="s">
        <v>4</v>
      </c>
      <c r="D840" s="4" t="s">
        <v>1778</v>
      </c>
      <c r="E840" s="4" t="s">
        <v>1794</v>
      </c>
      <c r="F840" s="4" t="s">
        <v>239</v>
      </c>
      <c r="G840" s="4" t="s">
        <v>1478</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1477</v>
      </c>
      <c r="AA840" s="4">
        <f>STOCK[[#This Row],[Costo total]]*STOCK[[#This Row],[Entradas]]</f>
        <v>16.95</v>
      </c>
      <c r="AB840" s="4">
        <f>STOCK[[#This Row],[Stock Actual]]*STOCK[[#This Row],[Costo total]]</f>
        <v>0</v>
      </c>
    </row>
    <row r="841" spans="1:28" s="6" customFormat="1" ht="50" customHeight="1">
      <c r="A841" s="6" t="s">
        <v>1450</v>
      </c>
      <c r="B841" s="13"/>
      <c r="C841" s="6" t="s">
        <v>4</v>
      </c>
      <c r="D841" s="6" t="s">
        <v>27</v>
      </c>
      <c r="E841" s="6" t="s">
        <v>1485</v>
      </c>
      <c r="F841" s="6" t="s">
        <v>238</v>
      </c>
      <c r="G841" s="6" t="s">
        <v>1478</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1477</v>
      </c>
      <c r="AA841" s="6">
        <f>STOCK[[#This Row],[Costo total]]*STOCK[[#This Row],[Entradas]]</f>
        <v>16.47</v>
      </c>
      <c r="AB841" s="6">
        <f>STOCK[[#This Row],[Stock Actual]]*STOCK[[#This Row],[Costo total]]</f>
        <v>0</v>
      </c>
    </row>
    <row r="842" spans="1:28" s="4" customFormat="1" ht="50" customHeight="1">
      <c r="A842" s="4" t="s">
        <v>1451</v>
      </c>
      <c r="B842" s="13"/>
      <c r="C842" s="4" t="s">
        <v>4</v>
      </c>
      <c r="D842" s="4" t="s">
        <v>27</v>
      </c>
      <c r="E842" s="4" t="s">
        <v>1485</v>
      </c>
      <c r="F842" s="4" t="s">
        <v>243</v>
      </c>
      <c r="G842" s="4" t="s">
        <v>1478</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1477</v>
      </c>
      <c r="AA842" s="4">
        <f>STOCK[[#This Row],[Costo total]]*STOCK[[#This Row],[Entradas]]</f>
        <v>33.54</v>
      </c>
      <c r="AB842" s="4">
        <f>STOCK[[#This Row],[Stock Actual]]*STOCK[[#This Row],[Costo total]]</f>
        <v>0</v>
      </c>
    </row>
    <row r="843" spans="1:28" s="6" customFormat="1" ht="50" customHeight="1">
      <c r="A843" s="6" t="s">
        <v>1452</v>
      </c>
      <c r="B843" s="13"/>
      <c r="C843" s="6" t="s">
        <v>4</v>
      </c>
      <c r="D843" s="6" t="s">
        <v>27</v>
      </c>
      <c r="E843" s="6" t="s">
        <v>2107</v>
      </c>
      <c r="F843" s="6" t="s">
        <v>2090</v>
      </c>
      <c r="G843" s="6" t="s">
        <v>1478</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1477</v>
      </c>
      <c r="AA843" s="6">
        <f>STOCK[[#This Row],[Costo total]]*STOCK[[#This Row],[Entradas]]</f>
        <v>19.5</v>
      </c>
      <c r="AB843" s="6">
        <f>STOCK[[#This Row],[Stock Actual]]*STOCK[[#This Row],[Costo total]]</f>
        <v>0</v>
      </c>
    </row>
    <row r="844" spans="1:28" s="4" customFormat="1" ht="50" customHeight="1">
      <c r="A844" s="4" t="s">
        <v>1453</v>
      </c>
      <c r="B844" s="13"/>
      <c r="C844" s="4" t="s">
        <v>4</v>
      </c>
      <c r="D844" s="4" t="s">
        <v>27</v>
      </c>
      <c r="E844" s="4" t="s">
        <v>1486</v>
      </c>
      <c r="F844" s="4" t="s">
        <v>243</v>
      </c>
      <c r="G844" s="4" t="s">
        <v>1478</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1477</v>
      </c>
      <c r="AA844" s="4">
        <f>STOCK[[#This Row],[Costo total]]*STOCK[[#This Row],[Entradas]]</f>
        <v>19.5</v>
      </c>
      <c r="AB844" s="4">
        <f>STOCK[[#This Row],[Stock Actual]]*STOCK[[#This Row],[Costo total]]</f>
        <v>0</v>
      </c>
    </row>
    <row r="845" spans="1:28" s="6" customFormat="1" ht="50" customHeight="1">
      <c r="A845" s="6" t="s">
        <v>1454</v>
      </c>
      <c r="B845" s="13"/>
      <c r="C845" s="6" t="s">
        <v>4</v>
      </c>
      <c r="D845" s="6" t="s">
        <v>101</v>
      </c>
      <c r="E845" s="6" t="s">
        <v>1313</v>
      </c>
      <c r="F845" s="6" t="s">
        <v>2100</v>
      </c>
      <c r="G845" s="6" t="s">
        <v>1478</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1477</v>
      </c>
      <c r="AA845" s="6">
        <f>STOCK[[#This Row],[Costo total]]*STOCK[[#This Row],[Entradas]]</f>
        <v>53.84</v>
      </c>
      <c r="AB845" s="6">
        <f>STOCK[[#This Row],[Stock Actual]]*STOCK[[#This Row],[Costo total]]</f>
        <v>0</v>
      </c>
    </row>
    <row r="846" spans="1:28" s="4" customFormat="1" ht="50" customHeight="1">
      <c r="A846" s="4" t="s">
        <v>1455</v>
      </c>
      <c r="B846" s="13"/>
      <c r="C846" s="4" t="s">
        <v>4</v>
      </c>
      <c r="D846" s="4" t="s">
        <v>101</v>
      </c>
      <c r="E846" s="4" t="s">
        <v>1313</v>
      </c>
      <c r="F846" s="4" t="s">
        <v>2108</v>
      </c>
      <c r="G846" s="4" t="s">
        <v>1478</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1477</v>
      </c>
      <c r="AA846" s="4">
        <f>STOCK[[#This Row],[Costo total]]*STOCK[[#This Row],[Entradas]]</f>
        <v>53.84</v>
      </c>
      <c r="AB846" s="4">
        <f>STOCK[[#This Row],[Stock Actual]]*STOCK[[#This Row],[Costo total]]</f>
        <v>0</v>
      </c>
    </row>
    <row r="847" spans="1:28" s="6" customFormat="1" ht="50" customHeight="1">
      <c r="A847" s="6" t="s">
        <v>1687</v>
      </c>
      <c r="B847" s="13"/>
      <c r="C847" s="6" t="s">
        <v>4</v>
      </c>
      <c r="D847" s="6" t="s">
        <v>26</v>
      </c>
      <c r="E847" s="6" t="s">
        <v>1334</v>
      </c>
      <c r="F847" s="6" t="s">
        <v>2076</v>
      </c>
      <c r="G847" s="6" t="s">
        <v>1478</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1456</v>
      </c>
      <c r="B848" s="13"/>
      <c r="C848" s="4" t="s">
        <v>4</v>
      </c>
      <c r="D848" s="4" t="s">
        <v>1778</v>
      </c>
      <c r="E848" s="4" t="s">
        <v>1795</v>
      </c>
      <c r="F848" s="4" t="s">
        <v>239</v>
      </c>
      <c r="G848" s="4" t="s">
        <v>1478</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1477</v>
      </c>
      <c r="AA848" s="4">
        <f>STOCK[[#This Row],[Costo total]]*STOCK[[#This Row],[Entradas]]</f>
        <v>40.1</v>
      </c>
      <c r="AB848" s="4">
        <f>STOCK[[#This Row],[Stock Actual]]*STOCK[[#This Row],[Costo total]]</f>
        <v>0</v>
      </c>
    </row>
    <row r="849" spans="1:28" s="6" customFormat="1" ht="50" customHeight="1">
      <c r="A849" s="6" t="s">
        <v>1457</v>
      </c>
      <c r="B849" s="13"/>
      <c r="C849" s="6" t="s">
        <v>4</v>
      </c>
      <c r="D849" s="6" t="s">
        <v>460</v>
      </c>
      <c r="E849" s="6" t="s">
        <v>1685</v>
      </c>
      <c r="F849" s="6" t="s">
        <v>241</v>
      </c>
      <c r="G849" s="6" t="s">
        <v>1478</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1458</v>
      </c>
      <c r="B850" s="13"/>
      <c r="C850" s="4" t="s">
        <v>4</v>
      </c>
      <c r="D850" s="4" t="s">
        <v>1796</v>
      </c>
      <c r="E850" s="4" t="s">
        <v>2078</v>
      </c>
      <c r="F850" s="4" t="s">
        <v>2079</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1459</v>
      </c>
      <c r="B851" s="13"/>
      <c r="C851" s="6" t="s">
        <v>4</v>
      </c>
      <c r="D851" s="6" t="s">
        <v>1894</v>
      </c>
      <c r="E851" s="6" t="s">
        <v>1504</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1460</v>
      </c>
      <c r="B852" s="13"/>
      <c r="C852" s="4" t="s">
        <v>4</v>
      </c>
      <c r="D852" s="4" t="s">
        <v>1935</v>
      </c>
      <c r="E852" s="4" t="s">
        <v>1505</v>
      </c>
      <c r="F852" s="4" t="s">
        <v>241</v>
      </c>
      <c r="G852" s="4" t="s">
        <v>1142</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1461</v>
      </c>
      <c r="B853" s="13"/>
      <c r="C853" s="6" t="s">
        <v>4</v>
      </c>
      <c r="D853" s="6" t="s">
        <v>1516</v>
      </c>
      <c r="E853" s="6" t="s">
        <v>1507</v>
      </c>
      <c r="F853" s="6" t="s">
        <v>243</v>
      </c>
      <c r="G853" s="6" t="s">
        <v>1142</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1462</v>
      </c>
      <c r="B854" s="13"/>
      <c r="C854" s="4" t="s">
        <v>4</v>
      </c>
      <c r="D854" s="4" t="s">
        <v>1516</v>
      </c>
      <c r="E854" s="4" t="s">
        <v>1507</v>
      </c>
      <c r="F854" s="4" t="s">
        <v>241</v>
      </c>
      <c r="G854" s="4" t="s">
        <v>1142</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1463</v>
      </c>
      <c r="B855" s="13"/>
      <c r="C855" s="6" t="s">
        <v>4</v>
      </c>
      <c r="D855" s="6" t="s">
        <v>1516</v>
      </c>
      <c r="E855" s="6" t="s">
        <v>2026</v>
      </c>
      <c r="F855" s="6" t="s">
        <v>243</v>
      </c>
      <c r="G855" s="6" t="s">
        <v>1142</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1464</v>
      </c>
      <c r="B856" s="13"/>
      <c r="C856" s="4" t="s">
        <v>4</v>
      </c>
      <c r="D856" s="4" t="s">
        <v>26</v>
      </c>
      <c r="E856" s="4" t="s">
        <v>1556</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1465</v>
      </c>
      <c r="B857" s="13"/>
      <c r="C857" s="6" t="s">
        <v>4</v>
      </c>
      <c r="D857" s="6" t="s">
        <v>26</v>
      </c>
      <c r="E857" s="6" t="s">
        <v>1556</v>
      </c>
      <c r="F857" s="6" t="s">
        <v>243</v>
      </c>
      <c r="G857" s="6" t="s">
        <v>69</v>
      </c>
      <c r="H857" s="6">
        <f>STOCK[[#This Row],[Precio Final]]</f>
        <v>30</v>
      </c>
      <c r="I857" s="6">
        <f>STOCK[[#This Row],[Precio Venta Ideal (x1.5)]]</f>
        <v>21.6</v>
      </c>
      <c r="J857" s="29">
        <v>1</v>
      </c>
      <c r="K857" s="29">
        <f>SUMIFS(VENTAS[Cantidad],VENTAS[Código del producto Vendido],STOCK[[#This Row],[Code]])</f>
        <v>0</v>
      </c>
      <c r="L857" s="29">
        <f>STOCK[[#This Row],[Entradas]]-STOCK[[#This Row],[Salidas]]</f>
        <v>1</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0</v>
      </c>
      <c r="AA857" s="6">
        <f>STOCK[[#This Row],[Costo total]]*STOCK[[#This Row],[Entradas]]</f>
        <v>14.4</v>
      </c>
      <c r="AB857" s="6">
        <f>STOCK[[#This Row],[Stock Actual]]*STOCK[[#This Row],[Costo total]]</f>
        <v>14.4</v>
      </c>
    </row>
    <row r="858" spans="1:28" s="4" customFormat="1" ht="50" customHeight="1">
      <c r="A858" s="4" t="s">
        <v>1466</v>
      </c>
      <c r="B858" s="13"/>
      <c r="C858" s="4" t="s">
        <v>4</v>
      </c>
      <c r="D858" s="4" t="s">
        <v>2606</v>
      </c>
      <c r="E858" s="4" t="s">
        <v>1556</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1467</v>
      </c>
      <c r="B859" s="13"/>
      <c r="C859" s="6" t="s">
        <v>4</v>
      </c>
      <c r="D859" s="6" t="s">
        <v>26</v>
      </c>
      <c r="E859" s="6" t="s">
        <v>1530</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1468</v>
      </c>
      <c r="B860" s="13"/>
      <c r="C860" s="4" t="s">
        <v>4</v>
      </c>
      <c r="D860" s="4" t="s">
        <v>26</v>
      </c>
      <c r="E860" s="4" t="s">
        <v>1530</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1469</v>
      </c>
      <c r="B861" s="13"/>
      <c r="C861" s="6" t="s">
        <v>4</v>
      </c>
      <c r="D861" s="6" t="s">
        <v>2605</v>
      </c>
      <c r="E861" s="6" t="s">
        <v>1531</v>
      </c>
      <c r="F861" s="6" t="s">
        <v>2075</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1470</v>
      </c>
      <c r="B862" s="13"/>
      <c r="C862" s="4" t="s">
        <v>4</v>
      </c>
      <c r="D862" s="4" t="s">
        <v>2605</v>
      </c>
      <c r="E862" s="4" t="s">
        <v>1532</v>
      </c>
      <c r="F862" s="4" t="s">
        <v>2063</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1471</v>
      </c>
      <c r="B863" s="13"/>
      <c r="C863" s="6" t="s">
        <v>4</v>
      </c>
      <c r="D863" s="6" t="s">
        <v>2605</v>
      </c>
      <c r="E863" s="6" t="s">
        <v>1532</v>
      </c>
      <c r="F863" s="6" t="s">
        <v>2074</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1472</v>
      </c>
      <c r="B864" s="13"/>
      <c r="C864" s="4" t="s">
        <v>4</v>
      </c>
      <c r="D864" s="4" t="s">
        <v>2605</v>
      </c>
      <c r="E864" s="4" t="s">
        <v>1527</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1473</v>
      </c>
      <c r="B865" s="13"/>
      <c r="C865" s="6" t="s">
        <v>4</v>
      </c>
      <c r="D865" s="6" t="s">
        <v>26</v>
      </c>
      <c r="E865" s="6" t="s">
        <v>2071</v>
      </c>
      <c r="F865" s="6" t="s">
        <v>2072</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1474</v>
      </c>
      <c r="B866" s="13"/>
      <c r="C866" s="4" t="s">
        <v>4</v>
      </c>
      <c r="D866" s="4" t="s">
        <v>2605</v>
      </c>
      <c r="E866" s="4" t="s">
        <v>1533</v>
      </c>
      <c r="F866" s="4" t="s">
        <v>459</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1475</v>
      </c>
      <c r="B867" s="13"/>
      <c r="C867" s="6" t="s">
        <v>4</v>
      </c>
      <c r="D867" s="6" t="s">
        <v>2605</v>
      </c>
      <c r="E867" s="6" t="s">
        <v>1536</v>
      </c>
      <c r="F867" s="6" t="s">
        <v>459</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1534</v>
      </c>
      <c r="B868" s="13"/>
      <c r="C868" s="4" t="s">
        <v>4</v>
      </c>
      <c r="D868" s="4" t="s">
        <v>26</v>
      </c>
      <c r="E868" s="4" t="s">
        <v>1537</v>
      </c>
      <c r="F868" s="4" t="s">
        <v>243</v>
      </c>
      <c r="G868" s="4" t="s">
        <v>1142</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1535</v>
      </c>
      <c r="B869" s="13"/>
      <c r="C869" s="6" t="s">
        <v>4</v>
      </c>
      <c r="D869" s="6" t="s">
        <v>2605</v>
      </c>
      <c r="E869" s="6" t="s">
        <v>1538</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1565</v>
      </c>
      <c r="B870" s="13"/>
      <c r="C870" s="4" t="s">
        <v>4</v>
      </c>
      <c r="D870" s="6" t="s">
        <v>101</v>
      </c>
      <c r="E870" s="4" t="s">
        <v>1686</v>
      </c>
      <c r="F870" s="4" t="s">
        <v>1558</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1304</v>
      </c>
      <c r="AA870" s="4">
        <f>STOCK[[#This Row],[Costo total]]*STOCK[[#This Row],[Entradas]]</f>
        <v>31.5</v>
      </c>
      <c r="AB870" s="4">
        <f>STOCK[[#This Row],[Stock Actual]]*STOCK[[#This Row],[Costo total]]</f>
        <v>0</v>
      </c>
    </row>
    <row r="871" spans="1:28" s="6" customFormat="1" ht="50" customHeight="1">
      <c r="A871" s="6" t="s">
        <v>1738</v>
      </c>
      <c r="B871" s="13"/>
      <c r="C871" s="6" t="s">
        <v>4</v>
      </c>
      <c r="D871" s="6" t="s">
        <v>1935</v>
      </c>
      <c r="E871" s="6" t="s">
        <v>1740</v>
      </c>
      <c r="F871" s="6" t="s">
        <v>2075</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f t="shared" ref="P871:P881" si="0">N871/O871</f>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1884</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1737</v>
      </c>
      <c r="B872" s="13"/>
      <c r="C872" s="4" t="s">
        <v>4</v>
      </c>
      <c r="D872" s="4" t="s">
        <v>1935</v>
      </c>
      <c r="E872" s="4" t="s">
        <v>1740</v>
      </c>
      <c r="F872" s="4" t="s">
        <v>2069</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f t="shared" si="0"/>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1884</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1736</v>
      </c>
      <c r="B873" s="13"/>
      <c r="C873" s="6" t="s">
        <v>4</v>
      </c>
      <c r="D873" s="6" t="s">
        <v>1935</v>
      </c>
      <c r="E873" s="6" t="s">
        <v>1741</v>
      </c>
      <c r="F873" s="6" t="s">
        <v>241</v>
      </c>
      <c r="G873" s="6" t="s">
        <v>69</v>
      </c>
      <c r="H873" s="6">
        <f>STOCK[[#This Row],[Precio Final]]</f>
        <v>25</v>
      </c>
      <c r="I873" s="6">
        <f>STOCK[[#This Row],[Precio Venta Ideal (x1.5)]]</f>
        <v>30.661764705882355</v>
      </c>
      <c r="J873" s="29">
        <v>3</v>
      </c>
      <c r="K873" s="29">
        <f>SUMIFS(VENTAS[Cantidad],VENTAS[Código del producto Vendido],STOCK[[#This Row],[Code]])</f>
        <v>2</v>
      </c>
      <c r="L873" s="29">
        <f>STOCK[[#This Row],[Entradas]]-STOCK[[#This Row],[Salidas]]</f>
        <v>1</v>
      </c>
      <c r="M873" s="6">
        <f>STOCK[[#This Row],[Precio Final]]*10%</f>
        <v>2.5</v>
      </c>
      <c r="N873" s="6">
        <v>237</v>
      </c>
      <c r="O873" s="6">
        <v>17</v>
      </c>
      <c r="P873" s="6">
        <f t="shared" si="0"/>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9.117647058823529</v>
      </c>
      <c r="Y873" s="6" t="s">
        <v>1884</v>
      </c>
      <c r="Z873" s="6">
        <f>STOCK[[#This Row],[Costo Envío (USD)]]*STOCK[[#This Row],[Entradas]]</f>
        <v>12</v>
      </c>
      <c r="AA873" s="6">
        <f>STOCK[[#This Row],[Costo total]]*STOCK[[#This Row],[Entradas]]</f>
        <v>61.32352941176471</v>
      </c>
      <c r="AB873" s="6">
        <f>STOCK[[#This Row],[Stock Actual]]*STOCK[[#This Row],[Costo total]]</f>
        <v>20.441176470588236</v>
      </c>
    </row>
    <row r="874" spans="1:28" s="4" customFormat="1" ht="50" customHeight="1">
      <c r="A874" s="4" t="s">
        <v>1735</v>
      </c>
      <c r="B874" s="13"/>
      <c r="C874" s="4" t="s">
        <v>4</v>
      </c>
      <c r="D874" s="4" t="s">
        <v>1935</v>
      </c>
      <c r="E874" s="4" t="s">
        <v>1741</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f t="shared" si="0"/>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1884</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1733</v>
      </c>
      <c r="B875" s="13"/>
      <c r="C875" s="6" t="s">
        <v>4</v>
      </c>
      <c r="D875" s="6" t="s">
        <v>1935</v>
      </c>
      <c r="E875" s="6" t="s">
        <v>1742</v>
      </c>
      <c r="F875" s="6" t="s">
        <v>241</v>
      </c>
      <c r="G875" s="6" t="s">
        <v>69</v>
      </c>
      <c r="H875" s="6">
        <f>STOCK[[#This Row],[Precio Final]]</f>
        <v>25</v>
      </c>
      <c r="I875" s="6">
        <f>STOCK[[#This Row],[Precio Venta Ideal (x1.5)]]</f>
        <v>30.661764705882355</v>
      </c>
      <c r="J875" s="29">
        <v>2</v>
      </c>
      <c r="K875" s="29">
        <f>SUMIFS(VENTAS[Cantidad],VENTAS[Código del producto Vendido],STOCK[[#This Row],[Code]])</f>
        <v>0</v>
      </c>
      <c r="L875" s="29">
        <f>STOCK[[#This Row],[Entradas]]-STOCK[[#This Row],[Salidas]]</f>
        <v>2</v>
      </c>
      <c r="M875" s="6">
        <f>STOCK[[#This Row],[Precio Final]]*10%</f>
        <v>2.5</v>
      </c>
      <c r="N875" s="6">
        <v>237</v>
      </c>
      <c r="O875" s="6">
        <v>17</v>
      </c>
      <c r="P875" s="6">
        <f t="shared" si="0"/>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0</v>
      </c>
      <c r="Y875" s="6" t="s">
        <v>1884</v>
      </c>
      <c r="Z875" s="6">
        <f>STOCK[[#This Row],[Costo Envío (USD)]]*STOCK[[#This Row],[Entradas]]</f>
        <v>8</v>
      </c>
      <c r="AA875" s="6">
        <f>STOCK[[#This Row],[Costo total]]*STOCK[[#This Row],[Entradas]]</f>
        <v>40.882352941176471</v>
      </c>
      <c r="AB875" s="6">
        <f>STOCK[[#This Row],[Stock Actual]]*STOCK[[#This Row],[Costo total]]</f>
        <v>40.882352941176471</v>
      </c>
    </row>
    <row r="876" spans="1:28" s="4" customFormat="1" ht="50" customHeight="1">
      <c r="A876" s="4" t="s">
        <v>1734</v>
      </c>
      <c r="B876" s="13"/>
      <c r="C876" s="4" t="s">
        <v>4</v>
      </c>
      <c r="D876" s="4" t="s">
        <v>1936</v>
      </c>
      <c r="E876" s="4" t="s">
        <v>1742</v>
      </c>
      <c r="F876" s="4" t="s">
        <v>1552</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f t="shared" si="0"/>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1884</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1732</v>
      </c>
      <c r="B877" s="13"/>
      <c r="C877" s="6" t="s">
        <v>4</v>
      </c>
      <c r="D877" s="6" t="s">
        <v>1928</v>
      </c>
      <c r="E877" s="6" t="s">
        <v>1563</v>
      </c>
      <c r="F877" s="6" t="s">
        <v>241</v>
      </c>
      <c r="G877" s="6" t="s">
        <v>1478</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f t="shared" si="0"/>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1884</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1731</v>
      </c>
      <c r="B878" s="13"/>
      <c r="C878" s="4" t="s">
        <v>4</v>
      </c>
      <c r="D878" s="4" t="s">
        <v>1928</v>
      </c>
      <c r="E878" s="4" t="s">
        <v>1563</v>
      </c>
      <c r="F878" s="4" t="s">
        <v>2086</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f t="shared" si="0"/>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1884</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1730</v>
      </c>
      <c r="B879" s="13"/>
      <c r="C879" s="6" t="s">
        <v>4</v>
      </c>
      <c r="D879" s="6" t="s">
        <v>1889</v>
      </c>
      <c r="E879" s="6" t="s">
        <v>1692</v>
      </c>
      <c r="F879" s="6" t="s">
        <v>456</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f t="shared" si="0"/>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1884</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1729</v>
      </c>
      <c r="B880" s="13"/>
      <c r="C880" s="4" t="s">
        <v>4</v>
      </c>
      <c r="D880" s="4" t="s">
        <v>1776</v>
      </c>
      <c r="E880" s="4" t="s">
        <v>1797</v>
      </c>
      <c r="F880" s="4" t="s">
        <v>239</v>
      </c>
      <c r="G880" s="4" t="s">
        <v>214</v>
      </c>
      <c r="H880" s="4">
        <f>STOCK[[#This Row],[Precio Final]]</f>
        <v>35</v>
      </c>
      <c r="I880" s="4">
        <f>STOCK[[#This Row],[Precio Venta Ideal (x1.5)]]</f>
        <v>48.75</v>
      </c>
      <c r="J880" s="5">
        <v>1</v>
      </c>
      <c r="K880" s="5">
        <f>SUMIFS(VENTAS[Cantidad],VENTAS[Código del producto Vendido],STOCK[[#This Row],[Code]])</f>
        <v>0</v>
      </c>
      <c r="L880" s="5">
        <f>STOCK[[#This Row],[Entradas]]-STOCK[[#This Row],[Salidas]]</f>
        <v>1</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0</v>
      </c>
      <c r="Y880" s="4" t="s">
        <v>1884</v>
      </c>
      <c r="Z880" s="4">
        <v>0</v>
      </c>
      <c r="AA880" s="4">
        <f>STOCK[[#This Row],[Costo total]]*STOCK[[#This Row],[Entradas]]</f>
        <v>32.5</v>
      </c>
      <c r="AB880" s="4">
        <f>STOCK[[#This Row],[Stock Actual]]*STOCK[[#This Row],[Costo total]]</f>
        <v>32.5</v>
      </c>
    </row>
    <row r="881" spans="1:28" s="6" customFormat="1" ht="50" customHeight="1">
      <c r="A881" s="6" t="s">
        <v>1728</v>
      </c>
      <c r="B881" s="13"/>
      <c r="C881" s="6" t="s">
        <v>4</v>
      </c>
      <c r="D881" s="6" t="s">
        <v>1934</v>
      </c>
      <c r="E881" s="6" t="s">
        <v>1798</v>
      </c>
      <c r="F881" s="6" t="s">
        <v>2148</v>
      </c>
      <c r="G881" s="6" t="s">
        <v>1478</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f t="shared" si="0"/>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1884</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2041</v>
      </c>
      <c r="B882" s="13"/>
      <c r="C882" s="4" t="s">
        <v>4</v>
      </c>
      <c r="D882" s="4" t="s">
        <v>2167</v>
      </c>
      <c r="E882" s="4" t="s">
        <v>1563</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f>N882/O882</f>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1884</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1727</v>
      </c>
      <c r="B883" s="13"/>
      <c r="C883" s="6" t="s">
        <v>4</v>
      </c>
      <c r="D883" s="6" t="s">
        <v>2173</v>
      </c>
      <c r="E883" s="6" t="s">
        <v>1688</v>
      </c>
      <c r="F883" s="6" t="s">
        <v>2172</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f t="shared" ref="P883:P910" si="1">N883/O883</f>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1884</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1726</v>
      </c>
      <c r="B884" s="13"/>
      <c r="C884" s="4" t="s">
        <v>4</v>
      </c>
      <c r="D884" s="4" t="s">
        <v>2173</v>
      </c>
      <c r="E884" s="4" t="s">
        <v>1688</v>
      </c>
      <c r="F884" s="4" t="s">
        <v>2171</v>
      </c>
      <c r="G884" s="4" t="s">
        <v>1478</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f t="shared" si="1"/>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1884</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1725</v>
      </c>
      <c r="B885" s="13"/>
      <c r="C885" s="6" t="s">
        <v>4</v>
      </c>
      <c r="D885" s="6" t="s">
        <v>2173</v>
      </c>
      <c r="E885" s="6" t="s">
        <v>1688</v>
      </c>
      <c r="F885" s="6" t="s">
        <v>1515</v>
      </c>
      <c r="G885" s="6" t="s">
        <v>1478</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f t="shared" si="1"/>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1884</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1724</v>
      </c>
      <c r="B886" s="13"/>
      <c r="C886" s="4" t="s">
        <v>4</v>
      </c>
      <c r="D886" s="4" t="s">
        <v>2173</v>
      </c>
      <c r="E886" s="4" t="s">
        <v>1688</v>
      </c>
      <c r="F886" s="4" t="s">
        <v>2100</v>
      </c>
      <c r="G886" s="4" t="s">
        <v>1478</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f t="shared" si="1"/>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1884</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1723</v>
      </c>
      <c r="B887" s="13"/>
      <c r="C887" s="6" t="s">
        <v>4</v>
      </c>
      <c r="D887" s="6" t="s">
        <v>2170</v>
      </c>
      <c r="E887" s="6" t="s">
        <v>3072</v>
      </c>
      <c r="F887" s="6" t="s">
        <v>1514</v>
      </c>
      <c r="G887" s="6" t="s">
        <v>1478</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f t="shared" si="1"/>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1884</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1722</v>
      </c>
      <c r="B888" s="13"/>
      <c r="C888" s="4" t="s">
        <v>4</v>
      </c>
      <c r="D888" s="4" t="s">
        <v>2170</v>
      </c>
      <c r="E888" s="4" t="s">
        <v>3071</v>
      </c>
      <c r="F888" s="4" t="s">
        <v>1514</v>
      </c>
      <c r="G888" s="4" t="s">
        <v>1478</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f t="shared" si="1"/>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1884</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1721</v>
      </c>
      <c r="B889" s="13"/>
      <c r="C889" s="6" t="s">
        <v>4</v>
      </c>
      <c r="D889" s="6" t="s">
        <v>1791</v>
      </c>
      <c r="E889" s="6" t="s">
        <v>1690</v>
      </c>
      <c r="F889" s="6" t="s">
        <v>1514</v>
      </c>
      <c r="G889" s="6" t="s">
        <v>1478</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f t="shared" si="1"/>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1884</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1720</v>
      </c>
      <c r="B890" s="13"/>
      <c r="C890" s="4" t="s">
        <v>4</v>
      </c>
      <c r="D890" s="4" t="s">
        <v>1799</v>
      </c>
      <c r="E890" s="4" t="s">
        <v>1563</v>
      </c>
      <c r="F890" s="4" t="s">
        <v>244</v>
      </c>
      <c r="G890" s="4" t="s">
        <v>1478</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f t="shared" si="1"/>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1884</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1719</v>
      </c>
      <c r="B891" s="13"/>
      <c r="C891" s="6" t="s">
        <v>4</v>
      </c>
      <c r="D891" s="6" t="s">
        <v>1889</v>
      </c>
      <c r="E891" s="6" t="s">
        <v>2987</v>
      </c>
      <c r="F891" s="6" t="s">
        <v>238</v>
      </c>
      <c r="G891" s="6" t="s">
        <v>1478</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f t="shared" si="1"/>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1884</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1718</v>
      </c>
      <c r="B892" s="13"/>
      <c r="C892" s="4" t="s">
        <v>4</v>
      </c>
      <c r="D892" s="4" t="s">
        <v>1889</v>
      </c>
      <c r="E892" s="6" t="s">
        <v>2987</v>
      </c>
      <c r="F892" s="4" t="s">
        <v>241</v>
      </c>
      <c r="G892" s="4" t="s">
        <v>1478</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f t="shared" si="1"/>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1884</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1717</v>
      </c>
      <c r="B893" s="13"/>
      <c r="C893" s="6" t="s">
        <v>4</v>
      </c>
      <c r="D893" s="6" t="s">
        <v>1776</v>
      </c>
      <c r="E893" s="6" t="s">
        <v>2987</v>
      </c>
      <c r="F893" s="6" t="s">
        <v>243</v>
      </c>
      <c r="G893" s="6" t="s">
        <v>1478</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f t="shared" si="1"/>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1884</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1716</v>
      </c>
      <c r="B894" s="13"/>
      <c r="C894" s="4" t="s">
        <v>4</v>
      </c>
      <c r="D894" s="4" t="s">
        <v>1776</v>
      </c>
      <c r="E894" s="4" t="s">
        <v>1800</v>
      </c>
      <c r="F894" s="4" t="s">
        <v>2077</v>
      </c>
      <c r="G894" s="4" t="s">
        <v>1478</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f t="shared" si="1"/>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1884</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1715</v>
      </c>
      <c r="B895" s="13"/>
      <c r="C895" s="6" t="s">
        <v>4</v>
      </c>
      <c r="D895" s="6" t="s">
        <v>1889</v>
      </c>
      <c r="E895" s="6" t="s">
        <v>1691</v>
      </c>
      <c r="F895" s="6" t="s">
        <v>2086</v>
      </c>
      <c r="G895" s="6" t="s">
        <v>1478</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f t="shared" si="1"/>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1884</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1714</v>
      </c>
      <c r="B896" s="13"/>
      <c r="C896" s="4" t="s">
        <v>4</v>
      </c>
      <c r="D896" s="4" t="s">
        <v>1776</v>
      </c>
      <c r="E896" s="4" t="s">
        <v>1691</v>
      </c>
      <c r="F896" s="4" t="s">
        <v>243</v>
      </c>
      <c r="G896" s="4" t="s">
        <v>1478</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f t="shared" si="1"/>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1884</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1713</v>
      </c>
      <c r="B897" s="13"/>
      <c r="C897" s="6" t="s">
        <v>4</v>
      </c>
      <c r="D897" s="6" t="s">
        <v>2169</v>
      </c>
      <c r="E897" s="6" t="s">
        <v>1748</v>
      </c>
      <c r="F897" s="6" t="s">
        <v>1514</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f t="shared" si="1"/>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1884</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1711</v>
      </c>
      <c r="B898" s="13"/>
      <c r="C898" s="4" t="s">
        <v>4</v>
      </c>
      <c r="D898" s="4" t="s">
        <v>1889</v>
      </c>
      <c r="E898" s="4" t="s">
        <v>1692</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f t="shared" si="1"/>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1884</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1712</v>
      </c>
      <c r="B899" s="13"/>
      <c r="C899" s="6" t="s">
        <v>4</v>
      </c>
      <c r="D899" s="6" t="s">
        <v>1776</v>
      </c>
      <c r="E899" s="6" t="s">
        <v>1801</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f t="shared" si="1"/>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1884</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1747</v>
      </c>
      <c r="B900" s="13"/>
      <c r="C900" s="4" t="s">
        <v>4</v>
      </c>
      <c r="D900" s="4" t="s">
        <v>1782</v>
      </c>
      <c r="E900" s="4" t="s">
        <v>1743</v>
      </c>
      <c r="F900" s="4" t="s">
        <v>1745</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f t="shared" si="1"/>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1884</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2494</v>
      </c>
      <c r="B901" s="13"/>
      <c r="C901" s="6" t="s">
        <v>4</v>
      </c>
      <c r="D901" s="6" t="s">
        <v>2169</v>
      </c>
      <c r="E901" s="6" t="s">
        <v>1744</v>
      </c>
      <c r="F901" s="6" t="s">
        <v>1514</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f t="shared" si="1"/>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1884</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1702</v>
      </c>
      <c r="B902" s="19"/>
      <c r="C902" s="4" t="s">
        <v>4</v>
      </c>
      <c r="D902" s="4" t="s">
        <v>1760</v>
      </c>
      <c r="E902" s="4" t="s">
        <v>1693</v>
      </c>
      <c r="F902" s="4" t="s">
        <v>1689</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f t="shared" si="1"/>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1884</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1703</v>
      </c>
      <c r="B903" s="13"/>
      <c r="C903" s="6" t="s">
        <v>4</v>
      </c>
      <c r="D903" s="6" t="s">
        <v>2168</v>
      </c>
      <c r="E903" s="6" t="s">
        <v>1693</v>
      </c>
      <c r="F903" s="6" t="s">
        <v>1514</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f t="shared" si="1"/>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1884</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1704</v>
      </c>
      <c r="B904" s="13"/>
      <c r="C904" s="4" t="s">
        <v>4</v>
      </c>
      <c r="D904" s="4" t="s">
        <v>1760</v>
      </c>
      <c r="E904" s="4" t="s">
        <v>1693</v>
      </c>
      <c r="F904" s="4" t="s">
        <v>1694</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f t="shared" si="1"/>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1884</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1705</v>
      </c>
      <c r="B905" s="13"/>
      <c r="C905" s="6" t="s">
        <v>4</v>
      </c>
      <c r="D905" s="6" t="s">
        <v>2167</v>
      </c>
      <c r="E905" s="6" t="s">
        <v>1695</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f t="shared" si="1"/>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1884</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1706</v>
      </c>
      <c r="B906" s="13"/>
      <c r="C906" s="4" t="s">
        <v>4</v>
      </c>
      <c r="D906" s="4" t="s">
        <v>2606</v>
      </c>
      <c r="E906" s="4" t="s">
        <v>1696</v>
      </c>
      <c r="F906" s="4" t="s">
        <v>2065</v>
      </c>
      <c r="G906" s="4" t="s">
        <v>69</v>
      </c>
      <c r="H906" s="4">
        <f>STOCK[[#This Row],[Precio Final]]</f>
        <v>35</v>
      </c>
      <c r="I906" s="4">
        <f>STOCK[[#This Row],[Precio Venta Ideal (x1.5)]]</f>
        <v>36.044117647058826</v>
      </c>
      <c r="J906" s="5">
        <v>1</v>
      </c>
      <c r="K906" s="5">
        <f>SUMIFS(VENTAS[Cantidad],VENTAS[Código del producto Vendido],STOCK[[#This Row],[Code]])</f>
        <v>1</v>
      </c>
      <c r="L906" s="5">
        <f>STOCK[[#This Row],[Entradas]]-STOCK[[#This Row],[Salidas]]</f>
        <v>0</v>
      </c>
      <c r="M906" s="4">
        <f>STOCK[[#This Row],[Precio Final]]*10%</f>
        <v>3.5</v>
      </c>
      <c r="N906" s="4">
        <v>264</v>
      </c>
      <c r="O906" s="4">
        <v>17</v>
      </c>
      <c r="P906" s="4">
        <f t="shared" si="1"/>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10.970588235294116</v>
      </c>
      <c r="Y906" s="4" t="s">
        <v>1884</v>
      </c>
      <c r="Z906" s="4">
        <f>STOCK[[#This Row],[Costo Envío (USD)]]*STOCK[[#This Row],[Entradas]]</f>
        <v>5</v>
      </c>
      <c r="AA906" s="4">
        <f>STOCK[[#This Row],[Costo total]]*STOCK[[#This Row],[Entradas]]</f>
        <v>24.029411764705884</v>
      </c>
      <c r="AB906" s="4">
        <f>STOCK[[#This Row],[Stock Actual]]*STOCK[[#This Row],[Costo total]]</f>
        <v>0</v>
      </c>
    </row>
    <row r="907" spans="1:28" s="6" customFormat="1" ht="50" customHeight="1">
      <c r="A907" s="6" t="s">
        <v>1709</v>
      </c>
      <c r="B907" s="20"/>
      <c r="C907" s="6" t="s">
        <v>4</v>
      </c>
      <c r="D907" s="6" t="s">
        <v>1939</v>
      </c>
      <c r="E907" s="6" t="s">
        <v>1697</v>
      </c>
      <c r="F907" s="6" t="s">
        <v>2064</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f t="shared" si="1"/>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1884</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1710</v>
      </c>
      <c r="B908" s="13"/>
      <c r="C908" s="4" t="s">
        <v>4</v>
      </c>
      <c r="D908" s="4" t="s">
        <v>1939</v>
      </c>
      <c r="E908" s="4" t="s">
        <v>1698</v>
      </c>
      <c r="F908" s="4" t="s">
        <v>2064</v>
      </c>
      <c r="G908" s="4" t="s">
        <v>1699</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f t="shared" si="1"/>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1884</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1707</v>
      </c>
      <c r="B909" s="13"/>
      <c r="C909" s="6" t="s">
        <v>4</v>
      </c>
      <c r="D909" s="6" t="s">
        <v>26</v>
      </c>
      <c r="E909" s="6" t="s">
        <v>1700</v>
      </c>
      <c r="F909" s="6" t="s">
        <v>2063</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f t="shared" si="1"/>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1884</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1708</v>
      </c>
      <c r="B910" s="13"/>
      <c r="C910" s="4" t="s">
        <v>4</v>
      </c>
      <c r="D910" s="4" t="s">
        <v>2989</v>
      </c>
      <c r="E910" s="4" t="s">
        <v>2988</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f t="shared" si="1"/>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1765</v>
      </c>
      <c r="B911" s="13"/>
      <c r="C911" s="6" t="s">
        <v>4</v>
      </c>
      <c r="D911" s="6" t="s">
        <v>2038</v>
      </c>
      <c r="E911" s="6" t="s">
        <v>1851</v>
      </c>
      <c r="F911" s="6" t="s">
        <v>2062</v>
      </c>
      <c r="G911" s="6" t="s">
        <v>1142</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1868</v>
      </c>
      <c r="AA911" s="6">
        <f>STOCK[[#This Row],[Costo total]]*STOCK[[#This Row],[Entradas]]</f>
        <v>51.960000000000008</v>
      </c>
      <c r="AB911" s="6">
        <f>STOCK[[#This Row],[Stock Actual]]*STOCK[[#This Row],[Costo total]]</f>
        <v>0</v>
      </c>
    </row>
    <row r="912" spans="1:28" s="4" customFormat="1" ht="50" customHeight="1">
      <c r="A912" s="4" t="s">
        <v>1766</v>
      </c>
      <c r="B912" s="13"/>
      <c r="C912" s="4" t="s">
        <v>4</v>
      </c>
      <c r="D912" s="4" t="s">
        <v>2038</v>
      </c>
      <c r="E912" s="4" t="s">
        <v>1851</v>
      </c>
      <c r="F912" s="4" t="s">
        <v>2061</v>
      </c>
      <c r="G912" s="4" t="s">
        <v>1142</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1868</v>
      </c>
      <c r="AA912" s="4">
        <f>STOCK[[#This Row],[Costo total]]*STOCK[[#This Row],[Entradas]]</f>
        <v>12.990000000000002</v>
      </c>
      <c r="AB912" s="4">
        <f>STOCK[[#This Row],[Stock Actual]]*STOCK[[#This Row],[Costo total]]</f>
        <v>0</v>
      </c>
    </row>
    <row r="913" spans="1:28" s="6" customFormat="1" ht="50" customHeight="1">
      <c r="A913" s="6" t="s">
        <v>1767</v>
      </c>
      <c r="B913" s="13"/>
      <c r="C913" s="6" t="s">
        <v>4</v>
      </c>
      <c r="D913" s="6" t="s">
        <v>26</v>
      </c>
      <c r="E913" s="6" t="s">
        <v>1851</v>
      </c>
      <c r="F913" s="6" t="s">
        <v>2060</v>
      </c>
      <c r="G913" s="6" t="s">
        <v>1142</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1868</v>
      </c>
      <c r="AA913" s="6">
        <f>STOCK[[#This Row],[Costo total]]*STOCK[[#This Row],[Entradas]]</f>
        <v>25.980000000000004</v>
      </c>
      <c r="AB913" s="6">
        <f>STOCK[[#This Row],[Stock Actual]]*STOCK[[#This Row],[Costo total]]</f>
        <v>0</v>
      </c>
    </row>
    <row r="914" spans="1:28" s="4" customFormat="1" ht="50" customHeight="1">
      <c r="A914" s="4" t="s">
        <v>1768</v>
      </c>
      <c r="B914" s="13"/>
      <c r="C914" s="4" t="s">
        <v>4</v>
      </c>
      <c r="D914" s="4" t="s">
        <v>2143</v>
      </c>
      <c r="E914" s="4" t="s">
        <v>1854</v>
      </c>
      <c r="F914" s="4" t="s">
        <v>1514</v>
      </c>
      <c r="G914" s="4" t="s">
        <v>1142</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1868</v>
      </c>
      <c r="AA914" s="4">
        <f>STOCK[[#This Row],[Costo total]]*STOCK[[#This Row],[Entradas]]</f>
        <v>28.580000000000002</v>
      </c>
      <c r="AB914" s="4">
        <f>STOCK[[#This Row],[Stock Actual]]*STOCK[[#This Row],[Costo total]]</f>
        <v>14.290000000000001</v>
      </c>
    </row>
    <row r="915" spans="1:28" s="6" customFormat="1" ht="50" customHeight="1">
      <c r="A915" s="6" t="s">
        <v>1769</v>
      </c>
      <c r="B915" s="13"/>
      <c r="C915" s="6" t="s">
        <v>4</v>
      </c>
      <c r="D915" s="6" t="s">
        <v>2166</v>
      </c>
      <c r="E915" s="6" t="s">
        <v>1802</v>
      </c>
      <c r="F915" s="6" t="s">
        <v>244</v>
      </c>
      <c r="G915" s="6" t="s">
        <v>1142</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1868</v>
      </c>
      <c r="AA915" s="6">
        <f>STOCK[[#This Row],[Costo total]]*STOCK[[#This Row],[Entradas]]</f>
        <v>39.58</v>
      </c>
      <c r="AB915" s="6">
        <f>STOCK[[#This Row],[Stock Actual]]*STOCK[[#This Row],[Costo total]]</f>
        <v>19.79</v>
      </c>
    </row>
    <row r="916" spans="1:28" s="4" customFormat="1" ht="50" customHeight="1">
      <c r="A916" s="4" t="s">
        <v>1803</v>
      </c>
      <c r="B916" s="13"/>
      <c r="C916" s="4" t="s">
        <v>4</v>
      </c>
      <c r="D916" s="4" t="s">
        <v>2166</v>
      </c>
      <c r="E916" s="4" t="s">
        <v>1852</v>
      </c>
      <c r="F916" s="4" t="s">
        <v>241</v>
      </c>
      <c r="G916" s="4" t="s">
        <v>1142</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1868</v>
      </c>
      <c r="AA916" s="4">
        <f>STOCK[[#This Row],[Costo total]]*STOCK[[#This Row],[Entradas]]</f>
        <v>14.290000000000001</v>
      </c>
      <c r="AB916" s="4">
        <f>STOCK[[#This Row],[Stock Actual]]*STOCK[[#This Row],[Costo total]]</f>
        <v>14.290000000000001</v>
      </c>
    </row>
    <row r="917" spans="1:28" s="6" customFormat="1" ht="50" customHeight="1">
      <c r="A917" s="6" t="s">
        <v>1804</v>
      </c>
      <c r="B917" s="13"/>
      <c r="C917" s="6" t="s">
        <v>4</v>
      </c>
      <c r="D917" s="6" t="s">
        <v>2166</v>
      </c>
      <c r="E917" s="6" t="s">
        <v>1852</v>
      </c>
      <c r="F917" s="6" t="s">
        <v>243</v>
      </c>
      <c r="G917" s="6" t="s">
        <v>1142</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1868</v>
      </c>
      <c r="AA917" s="6">
        <f>STOCK[[#This Row],[Costo total]]*STOCK[[#This Row],[Entradas]]</f>
        <v>14.290000000000001</v>
      </c>
      <c r="AB917" s="6">
        <f>STOCK[[#This Row],[Stock Actual]]*STOCK[[#This Row],[Costo total]]</f>
        <v>14.290000000000001</v>
      </c>
    </row>
    <row r="918" spans="1:28" s="4" customFormat="1" ht="50" customHeight="1">
      <c r="A918" s="4" t="s">
        <v>1805</v>
      </c>
      <c r="B918" s="13"/>
      <c r="C918" s="4" t="s">
        <v>4</v>
      </c>
      <c r="D918" s="4" t="s">
        <v>2166</v>
      </c>
      <c r="E918" s="4" t="s">
        <v>1807</v>
      </c>
      <c r="F918" s="4" t="s">
        <v>3060</v>
      </c>
      <c r="G918" s="4" t="s">
        <v>1142</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1868</v>
      </c>
      <c r="AA918" s="4">
        <f>STOCK[[#This Row],[Costo total]]*STOCK[[#This Row],[Entradas]]</f>
        <v>44.370000000000005</v>
      </c>
      <c r="AB918" s="4">
        <f>STOCK[[#This Row],[Stock Actual]]*STOCK[[#This Row],[Costo total]]</f>
        <v>44.370000000000005</v>
      </c>
    </row>
    <row r="919" spans="1:28" s="6" customFormat="1" ht="50" customHeight="1">
      <c r="A919" s="6" t="s">
        <v>1806</v>
      </c>
      <c r="B919" s="13"/>
      <c r="C919" s="6" t="s">
        <v>4</v>
      </c>
      <c r="D919" s="6" t="s">
        <v>2038</v>
      </c>
      <c r="E919" s="6" t="s">
        <v>1808</v>
      </c>
      <c r="F919" s="6" t="s">
        <v>2059</v>
      </c>
      <c r="G919" s="6" t="s">
        <v>1142</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1868</v>
      </c>
      <c r="AA919" s="6">
        <f>STOCK[[#This Row],[Costo total]]*STOCK[[#This Row],[Entradas]]</f>
        <v>27.580000000000002</v>
      </c>
      <c r="AB919" s="6">
        <f>STOCK[[#This Row],[Stock Actual]]*STOCK[[#This Row],[Costo total]]</f>
        <v>0</v>
      </c>
    </row>
    <row r="920" spans="1:28" s="4" customFormat="1" ht="50" customHeight="1">
      <c r="A920" s="4" t="s">
        <v>1809</v>
      </c>
      <c r="B920" s="13"/>
      <c r="C920" s="4" t="s">
        <v>4</v>
      </c>
      <c r="D920" s="4" t="s">
        <v>2038</v>
      </c>
      <c r="E920" s="4" t="s">
        <v>1808</v>
      </c>
      <c r="F920" s="4" t="s">
        <v>2056</v>
      </c>
      <c r="G920" s="4" t="s">
        <v>1142</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1868</v>
      </c>
      <c r="AA920" s="4">
        <f>STOCK[[#This Row],[Costo total]]*STOCK[[#This Row],[Entradas]]</f>
        <v>27.580000000000002</v>
      </c>
      <c r="AB920" s="4">
        <f>STOCK[[#This Row],[Stock Actual]]*STOCK[[#This Row],[Costo total]]</f>
        <v>0</v>
      </c>
    </row>
    <row r="921" spans="1:28" s="6" customFormat="1" ht="50" customHeight="1">
      <c r="A921" s="6" t="s">
        <v>1850</v>
      </c>
      <c r="B921" s="13"/>
      <c r="C921" s="6" t="s">
        <v>4</v>
      </c>
      <c r="D921" s="6" t="s">
        <v>2038</v>
      </c>
      <c r="E921" s="6" t="s">
        <v>1808</v>
      </c>
      <c r="F921" s="6" t="s">
        <v>2057</v>
      </c>
      <c r="G921" s="6" t="s">
        <v>1142</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1868</v>
      </c>
      <c r="AA921" s="6">
        <f>STOCK[[#This Row],[Costo total]]*STOCK[[#This Row],[Entradas]]</f>
        <v>13.790000000000001</v>
      </c>
      <c r="AB921" s="6">
        <f>STOCK[[#This Row],[Stock Actual]]*STOCK[[#This Row],[Costo total]]</f>
        <v>0</v>
      </c>
    </row>
    <row r="922" spans="1:28" s="4" customFormat="1" ht="50" customHeight="1">
      <c r="A922" s="4" t="s">
        <v>1810</v>
      </c>
      <c r="B922" s="13"/>
      <c r="C922" s="4" t="s">
        <v>4</v>
      </c>
      <c r="D922" s="4" t="s">
        <v>2038</v>
      </c>
      <c r="E922" s="4" t="s">
        <v>1849</v>
      </c>
      <c r="F922" s="4" t="s">
        <v>243</v>
      </c>
      <c r="G922" s="4" t="s">
        <v>1142</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1868</v>
      </c>
      <c r="AA922" s="4">
        <f>STOCK[[#This Row],[Costo total]]*STOCK[[#This Row],[Entradas]]</f>
        <v>17.29</v>
      </c>
      <c r="AB922" s="4">
        <f>STOCK[[#This Row],[Stock Actual]]*STOCK[[#This Row],[Costo total]]</f>
        <v>17.29</v>
      </c>
    </row>
    <row r="923" spans="1:28" s="6" customFormat="1" ht="50" customHeight="1">
      <c r="A923" s="6" t="s">
        <v>1811</v>
      </c>
      <c r="B923" s="13"/>
      <c r="C923" s="6" t="s">
        <v>4</v>
      </c>
      <c r="D923" s="6" t="s">
        <v>2143</v>
      </c>
      <c r="E923" s="6" t="s">
        <v>1855</v>
      </c>
      <c r="F923" s="6" t="s">
        <v>1514</v>
      </c>
      <c r="G923" s="6" t="s">
        <v>1142</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1868</v>
      </c>
      <c r="AA923" s="6">
        <f>STOCK[[#This Row],[Costo total]]*STOCK[[#This Row],[Entradas]]</f>
        <v>31.580000000000002</v>
      </c>
      <c r="AB923" s="6">
        <f>STOCK[[#This Row],[Stock Actual]]*STOCK[[#This Row],[Costo total]]</f>
        <v>15.790000000000001</v>
      </c>
    </row>
    <row r="924" spans="1:28" s="4" customFormat="1" ht="50" customHeight="1">
      <c r="A924" s="4" t="s">
        <v>1812</v>
      </c>
      <c r="B924" s="13"/>
      <c r="C924" s="4" t="s">
        <v>4</v>
      </c>
      <c r="D924" s="4" t="s">
        <v>2143</v>
      </c>
      <c r="E924" s="4" t="s">
        <v>1853</v>
      </c>
      <c r="F924" s="4" t="s">
        <v>1514</v>
      </c>
      <c r="G924" s="4" t="s">
        <v>1142</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1868</v>
      </c>
      <c r="AA924" s="4">
        <f>STOCK[[#This Row],[Costo total]]*STOCK[[#This Row],[Entradas]]</f>
        <v>25.180000000000003</v>
      </c>
      <c r="AB924" s="4">
        <f>STOCK[[#This Row],[Stock Actual]]*STOCK[[#This Row],[Costo total]]</f>
        <v>12.590000000000002</v>
      </c>
    </row>
    <row r="925" spans="1:28" s="6" customFormat="1" ht="50" customHeight="1">
      <c r="A925" s="6" t="s">
        <v>1813</v>
      </c>
      <c r="B925" s="13"/>
      <c r="C925" s="6" t="s">
        <v>4</v>
      </c>
      <c r="D925" s="6" t="s">
        <v>2143</v>
      </c>
      <c r="E925" s="6" t="s">
        <v>1856</v>
      </c>
      <c r="F925" s="6" t="s">
        <v>1514</v>
      </c>
      <c r="G925" s="6" t="s">
        <v>1142</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1868</v>
      </c>
      <c r="AA925" s="6">
        <f>STOCK[[#This Row],[Costo total]]*STOCK[[#This Row],[Entradas]]</f>
        <v>27.180000000000003</v>
      </c>
      <c r="AB925" s="6">
        <f>STOCK[[#This Row],[Stock Actual]]*STOCK[[#This Row],[Costo total]]</f>
        <v>27.180000000000003</v>
      </c>
    </row>
    <row r="926" spans="1:28" s="4" customFormat="1" ht="50" customHeight="1">
      <c r="A926" s="4" t="s">
        <v>1814</v>
      </c>
      <c r="B926" s="13"/>
      <c r="C926" s="4" t="s">
        <v>4</v>
      </c>
      <c r="D926" s="4" t="s">
        <v>2143</v>
      </c>
      <c r="E926" s="4" t="s">
        <v>2162</v>
      </c>
      <c r="F926" s="4" t="s">
        <v>2163</v>
      </c>
      <c r="G926" s="4" t="s">
        <v>1142</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1868</v>
      </c>
      <c r="AA926" s="4">
        <f>STOCK[[#This Row],[Costo total]]*STOCK[[#This Row],[Entradas]]</f>
        <v>25.580000000000002</v>
      </c>
      <c r="AB926" s="4">
        <f>STOCK[[#This Row],[Stock Actual]]*STOCK[[#This Row],[Costo total]]</f>
        <v>0</v>
      </c>
    </row>
    <row r="927" spans="1:28" s="6" customFormat="1" ht="50" customHeight="1">
      <c r="A927" s="6" t="s">
        <v>1815</v>
      </c>
      <c r="B927" s="13"/>
      <c r="C927" s="6" t="s">
        <v>4</v>
      </c>
      <c r="D927" s="6" t="s">
        <v>2143</v>
      </c>
      <c r="E927" s="6" t="s">
        <v>2161</v>
      </c>
      <c r="F927" s="6" t="s">
        <v>2163</v>
      </c>
      <c r="G927" s="6" t="s">
        <v>1142</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1868</v>
      </c>
      <c r="AA927" s="6">
        <f>STOCK[[#This Row],[Costo total]]*STOCK[[#This Row],[Entradas]]</f>
        <v>25.580000000000002</v>
      </c>
      <c r="AB927" s="6">
        <f>STOCK[[#This Row],[Stock Actual]]*STOCK[[#This Row],[Costo total]]</f>
        <v>0</v>
      </c>
    </row>
    <row r="928" spans="1:28" s="4" customFormat="1" ht="50" customHeight="1">
      <c r="A928" s="4" t="s">
        <v>1816</v>
      </c>
      <c r="B928" s="13"/>
      <c r="C928" s="4" t="s">
        <v>4</v>
      </c>
      <c r="D928" s="4" t="s">
        <v>2143</v>
      </c>
      <c r="E928" s="4" t="s">
        <v>1857</v>
      </c>
      <c r="F928" s="4" t="s">
        <v>1514</v>
      </c>
      <c r="G928" s="4" t="s">
        <v>1142</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1868</v>
      </c>
      <c r="AA928" s="4">
        <f>STOCK[[#This Row],[Costo total]]*STOCK[[#This Row],[Entradas]]</f>
        <v>27.580000000000002</v>
      </c>
      <c r="AB928" s="4">
        <f>STOCK[[#This Row],[Stock Actual]]*STOCK[[#This Row],[Costo total]]</f>
        <v>27.580000000000002</v>
      </c>
    </row>
    <row r="929" spans="1:28" s="6" customFormat="1" ht="50" customHeight="1">
      <c r="A929" s="6" t="s">
        <v>1817</v>
      </c>
      <c r="B929" s="13"/>
      <c r="C929" s="6" t="s">
        <v>4</v>
      </c>
      <c r="D929" s="6" t="s">
        <v>2143</v>
      </c>
      <c r="E929" s="6" t="s">
        <v>2164</v>
      </c>
      <c r="F929" s="6" t="s">
        <v>2163</v>
      </c>
      <c r="G929" s="6" t="s">
        <v>1142</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1868</v>
      </c>
      <c r="AA929" s="6">
        <f>STOCK[[#This Row],[Costo total]]*STOCK[[#This Row],[Entradas]]</f>
        <v>36.58</v>
      </c>
      <c r="AB929" s="6">
        <f>STOCK[[#This Row],[Stock Actual]]*STOCK[[#This Row],[Costo total]]</f>
        <v>0</v>
      </c>
    </row>
    <row r="930" spans="1:28" s="4" customFormat="1" ht="50" customHeight="1">
      <c r="A930" s="4" t="s">
        <v>1818</v>
      </c>
      <c r="B930" s="13"/>
      <c r="C930" s="4" t="s">
        <v>4</v>
      </c>
      <c r="D930" s="4" t="s">
        <v>2143</v>
      </c>
      <c r="E930" s="4" t="s">
        <v>2165</v>
      </c>
      <c r="F930" s="4" t="s">
        <v>2163</v>
      </c>
      <c r="G930" s="4" t="s">
        <v>1142</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1868</v>
      </c>
      <c r="AA930" s="4">
        <f>STOCK[[#This Row],[Costo total]]*STOCK[[#This Row],[Entradas]]</f>
        <v>36.58</v>
      </c>
      <c r="AB930" s="4">
        <f>STOCK[[#This Row],[Stock Actual]]*STOCK[[#This Row],[Costo total]]</f>
        <v>0</v>
      </c>
    </row>
    <row r="931" spans="1:28" s="6" customFormat="1" ht="50" customHeight="1">
      <c r="A931" s="6" t="s">
        <v>1819</v>
      </c>
      <c r="B931" s="13"/>
      <c r="C931" s="6" t="s">
        <v>4</v>
      </c>
      <c r="D931" s="6" t="s">
        <v>2143</v>
      </c>
      <c r="E931" s="6" t="s">
        <v>1858</v>
      </c>
      <c r="F931" s="6" t="s">
        <v>1514</v>
      </c>
      <c r="G931" s="6" t="s">
        <v>1142</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1868</v>
      </c>
      <c r="AA931" s="6">
        <f>STOCK[[#This Row],[Costo total]]*STOCK[[#This Row],[Entradas]]</f>
        <v>27.580000000000002</v>
      </c>
      <c r="AB931" s="6">
        <f>STOCK[[#This Row],[Stock Actual]]*STOCK[[#This Row],[Costo total]]</f>
        <v>27.580000000000002</v>
      </c>
    </row>
    <row r="932" spans="1:28" s="4" customFormat="1" ht="50" customHeight="1">
      <c r="A932" s="4" t="s">
        <v>1820</v>
      </c>
      <c r="B932" s="13"/>
      <c r="C932" s="4" t="s">
        <v>4</v>
      </c>
      <c r="D932" s="4" t="s">
        <v>2160</v>
      </c>
      <c r="E932" s="4" t="s">
        <v>1859</v>
      </c>
      <c r="F932" s="4" t="s">
        <v>238</v>
      </c>
      <c r="G932" s="4" t="s">
        <v>1142</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1868</v>
      </c>
      <c r="AA932" s="4">
        <f>STOCK[[#This Row],[Costo total]]*STOCK[[#This Row],[Entradas]]</f>
        <v>28.29</v>
      </c>
      <c r="AB932" s="4">
        <f>STOCK[[#This Row],[Stock Actual]]*STOCK[[#This Row],[Costo total]]</f>
        <v>28.29</v>
      </c>
    </row>
    <row r="933" spans="1:28" s="6" customFormat="1" ht="50" customHeight="1">
      <c r="A933" s="6" t="s">
        <v>1821</v>
      </c>
      <c r="B933" s="13"/>
      <c r="C933" s="6" t="s">
        <v>4</v>
      </c>
      <c r="D933" s="6" t="s">
        <v>2160</v>
      </c>
      <c r="E933" s="6" t="s">
        <v>1859</v>
      </c>
      <c r="F933" s="6" t="s">
        <v>2058</v>
      </c>
      <c r="G933" s="6" t="s">
        <v>1142</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1868</v>
      </c>
      <c r="AA933" s="6">
        <f>STOCK[[#This Row],[Costo total]]*STOCK[[#This Row],[Entradas]]</f>
        <v>28.29</v>
      </c>
      <c r="AB933" s="6">
        <f>STOCK[[#This Row],[Stock Actual]]*STOCK[[#This Row],[Costo total]]</f>
        <v>0</v>
      </c>
    </row>
    <row r="934" spans="1:28" s="4" customFormat="1" ht="50" customHeight="1">
      <c r="A934" s="4" t="s">
        <v>1822</v>
      </c>
      <c r="B934" s="13"/>
      <c r="C934" s="4" t="s">
        <v>4</v>
      </c>
      <c r="D934" s="4" t="s">
        <v>1943</v>
      </c>
      <c r="E934" s="4" t="s">
        <v>1859</v>
      </c>
      <c r="F934" s="4" t="s">
        <v>2057</v>
      </c>
      <c r="G934" s="4" t="s">
        <v>1142</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1868</v>
      </c>
      <c r="AA934" s="4">
        <f>STOCK[[#This Row],[Costo total]]*STOCK[[#This Row],[Entradas]]</f>
        <v>28.29</v>
      </c>
      <c r="AB934" s="4">
        <f>STOCK[[#This Row],[Stock Actual]]*STOCK[[#This Row],[Costo total]]</f>
        <v>0</v>
      </c>
    </row>
    <row r="935" spans="1:28" s="6" customFormat="1" ht="50" customHeight="1">
      <c r="A935" s="6" t="s">
        <v>1823</v>
      </c>
      <c r="B935" s="13"/>
      <c r="C935" s="6" t="s">
        <v>4</v>
      </c>
      <c r="D935" s="6" t="s">
        <v>2160</v>
      </c>
      <c r="E935" s="6" t="s">
        <v>1859</v>
      </c>
      <c r="F935" s="6" t="s">
        <v>243</v>
      </c>
      <c r="G935" s="6" t="s">
        <v>1142</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1868</v>
      </c>
      <c r="AA935" s="6">
        <f>STOCK[[#This Row],[Costo total]]*STOCK[[#This Row],[Entradas]]</f>
        <v>28.29</v>
      </c>
      <c r="AB935" s="6">
        <f>STOCK[[#This Row],[Stock Actual]]*STOCK[[#This Row],[Costo total]]</f>
        <v>28.29</v>
      </c>
    </row>
    <row r="936" spans="1:28" s="4" customFormat="1" ht="50" customHeight="1">
      <c r="A936" s="4" t="s">
        <v>1824</v>
      </c>
      <c r="B936" s="13"/>
      <c r="C936" s="4" t="s">
        <v>4</v>
      </c>
      <c r="D936" s="4" t="s">
        <v>26</v>
      </c>
      <c r="E936" s="4" t="s">
        <v>1860</v>
      </c>
      <c r="F936" s="4" t="s">
        <v>239</v>
      </c>
      <c r="G936" s="4" t="s">
        <v>1861</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1867</v>
      </c>
      <c r="AA936" s="4">
        <f>STOCK[[#This Row],[Costo total]]*STOCK[[#This Row],[Entradas]]</f>
        <v>22.38</v>
      </c>
      <c r="AB936" s="4">
        <f>STOCK[[#This Row],[Stock Actual]]*STOCK[[#This Row],[Costo total]]</f>
        <v>22.38</v>
      </c>
    </row>
    <row r="937" spans="1:28" s="6" customFormat="1" ht="50" customHeight="1">
      <c r="A937" s="6" t="s">
        <v>1825</v>
      </c>
      <c r="B937" s="13"/>
      <c r="C937" s="6" t="s">
        <v>4</v>
      </c>
      <c r="D937" s="6" t="s">
        <v>2038</v>
      </c>
      <c r="E937" s="6" t="s">
        <v>1860</v>
      </c>
      <c r="F937" s="6" t="s">
        <v>243</v>
      </c>
      <c r="G937" s="6" t="s">
        <v>1861</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1867</v>
      </c>
      <c r="AA937" s="6">
        <f>STOCK[[#This Row],[Costo total]]*STOCK[[#This Row],[Entradas]]</f>
        <v>22.58</v>
      </c>
      <c r="AB937" s="6">
        <f>STOCK[[#This Row],[Stock Actual]]*STOCK[[#This Row],[Costo total]]</f>
        <v>0</v>
      </c>
    </row>
    <row r="938" spans="1:28" s="4" customFormat="1" ht="50" customHeight="1">
      <c r="A938" s="4" t="s">
        <v>1826</v>
      </c>
      <c r="B938" s="13"/>
      <c r="C938" s="4" t="s">
        <v>4</v>
      </c>
      <c r="D938" s="4" t="s">
        <v>26</v>
      </c>
      <c r="E938" s="4" t="s">
        <v>1860</v>
      </c>
      <c r="F938" s="4" t="s">
        <v>244</v>
      </c>
      <c r="G938" s="4" t="s">
        <v>1861</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1867</v>
      </c>
      <c r="AA938" s="4">
        <f>STOCK[[#This Row],[Costo total]]*STOCK[[#This Row],[Entradas]]</f>
        <v>44.76</v>
      </c>
      <c r="AB938" s="4">
        <f>STOCK[[#This Row],[Stock Actual]]*STOCK[[#This Row],[Costo total]]</f>
        <v>44.76</v>
      </c>
    </row>
    <row r="939" spans="1:28" s="6" customFormat="1" ht="50" customHeight="1">
      <c r="A939" s="6" t="s">
        <v>1827</v>
      </c>
      <c r="B939" s="13"/>
      <c r="C939" s="6" t="s">
        <v>4</v>
      </c>
      <c r="D939" s="6" t="s">
        <v>2036</v>
      </c>
      <c r="E939" s="6" t="s">
        <v>2154</v>
      </c>
      <c r="F939" s="6" t="s">
        <v>2153</v>
      </c>
      <c r="G939" s="6" t="s">
        <v>1861</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1867</v>
      </c>
      <c r="AA939" s="6">
        <f>STOCK[[#This Row],[Costo total]]*STOCK[[#This Row],[Entradas]]</f>
        <v>26.48</v>
      </c>
      <c r="AB939" s="6">
        <f>STOCK[[#This Row],[Stock Actual]]*STOCK[[#This Row],[Costo total]]</f>
        <v>0</v>
      </c>
    </row>
    <row r="940" spans="1:28" s="4" customFormat="1" ht="50" customHeight="1">
      <c r="A940" s="4" t="s">
        <v>1828</v>
      </c>
      <c r="B940" s="13"/>
      <c r="C940" s="4" t="s">
        <v>4</v>
      </c>
      <c r="D940" s="4" t="s">
        <v>2036</v>
      </c>
      <c r="E940" s="4" t="s">
        <v>2155</v>
      </c>
      <c r="F940" s="4" t="s">
        <v>2153</v>
      </c>
      <c r="G940" s="4" t="s">
        <v>1861</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1867</v>
      </c>
      <c r="AA940" s="4">
        <f>STOCK[[#This Row],[Costo total]]*STOCK[[#This Row],[Entradas]]</f>
        <v>26.48</v>
      </c>
      <c r="AB940" s="4">
        <f>STOCK[[#This Row],[Stock Actual]]*STOCK[[#This Row],[Costo total]]</f>
        <v>0</v>
      </c>
    </row>
    <row r="941" spans="1:28" s="6" customFormat="1" ht="50" customHeight="1">
      <c r="A941" s="6" t="s">
        <v>1886</v>
      </c>
      <c r="B941" s="13"/>
      <c r="C941" s="6" t="s">
        <v>4</v>
      </c>
      <c r="D941" s="6" t="s">
        <v>2038</v>
      </c>
      <c r="E941" s="6" t="s">
        <v>1888</v>
      </c>
      <c r="F941" s="6" t="s">
        <v>2055</v>
      </c>
      <c r="G941" s="6" t="s">
        <v>1861</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1867</v>
      </c>
      <c r="AA941" s="6">
        <f>STOCK[[#This Row],[Costo total]]*STOCK[[#This Row],[Entradas]]</f>
        <v>27.17</v>
      </c>
      <c r="AB941" s="6">
        <f>STOCK[[#This Row],[Stock Actual]]*STOCK[[#This Row],[Costo total]]</f>
        <v>0</v>
      </c>
    </row>
    <row r="942" spans="1:28" s="4" customFormat="1" ht="50" customHeight="1">
      <c r="A942" s="4" t="s">
        <v>1887</v>
      </c>
      <c r="B942" s="13"/>
      <c r="C942" s="4" t="s">
        <v>4</v>
      </c>
      <c r="D942" s="4" t="s">
        <v>26</v>
      </c>
      <c r="E942" s="4" t="s">
        <v>1885</v>
      </c>
      <c r="F942" s="4" t="s">
        <v>3050</v>
      </c>
      <c r="G942" s="4" t="s">
        <v>1861</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1867</v>
      </c>
      <c r="AA942" s="4">
        <f>STOCK[[#This Row],[Costo total]]*STOCK[[#This Row],[Entradas]]</f>
        <v>26.82</v>
      </c>
      <c r="AB942" s="4">
        <f>STOCK[[#This Row],[Stock Actual]]*STOCK[[#This Row],[Costo total]]</f>
        <v>26.82</v>
      </c>
    </row>
    <row r="943" spans="1:28" s="6" customFormat="1" ht="50" customHeight="1">
      <c r="A943" s="6" t="s">
        <v>1829</v>
      </c>
      <c r="B943" s="13"/>
      <c r="C943" s="6" t="s">
        <v>4</v>
      </c>
      <c r="D943" s="6" t="s">
        <v>2036</v>
      </c>
      <c r="E943" s="6" t="s">
        <v>1862</v>
      </c>
      <c r="F943" s="6" t="s">
        <v>2054</v>
      </c>
      <c r="G943" s="6" t="s">
        <v>1861</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1867</v>
      </c>
      <c r="AA943" s="6">
        <f>STOCK[[#This Row],[Costo total]]*STOCK[[#This Row],[Entradas]]</f>
        <v>23.1</v>
      </c>
      <c r="AB943" s="6">
        <f>STOCK[[#This Row],[Stock Actual]]*STOCK[[#This Row],[Costo total]]</f>
        <v>0</v>
      </c>
    </row>
    <row r="944" spans="1:28" s="4" customFormat="1" ht="50" customHeight="1">
      <c r="A944" s="4" t="s">
        <v>1830</v>
      </c>
      <c r="B944" s="13"/>
      <c r="C944" s="4" t="s">
        <v>4</v>
      </c>
      <c r="D944" s="4" t="s">
        <v>2036</v>
      </c>
      <c r="E944" s="4" t="s">
        <v>2152</v>
      </c>
      <c r="F944" s="4" t="s">
        <v>2153</v>
      </c>
      <c r="G944" s="4" t="s">
        <v>1861</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1867</v>
      </c>
      <c r="AA944" s="4">
        <f>STOCK[[#This Row],[Costo total]]*STOCK[[#This Row],[Entradas]]</f>
        <v>29.5</v>
      </c>
      <c r="AB944" s="4">
        <f>STOCK[[#This Row],[Stock Actual]]*STOCK[[#This Row],[Costo total]]</f>
        <v>0</v>
      </c>
    </row>
    <row r="945" spans="1:28" s="6" customFormat="1" ht="50" customHeight="1">
      <c r="A945" s="6" t="s">
        <v>1831</v>
      </c>
      <c r="B945" s="13"/>
      <c r="C945" s="6" t="s">
        <v>4</v>
      </c>
      <c r="D945" s="6" t="s">
        <v>2036</v>
      </c>
      <c r="E945" s="6" t="s">
        <v>2151</v>
      </c>
      <c r="F945" s="6" t="s">
        <v>2153</v>
      </c>
      <c r="G945" s="6" t="s">
        <v>1861</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1867</v>
      </c>
      <c r="AA945" s="6">
        <f>STOCK[[#This Row],[Costo total]]*STOCK[[#This Row],[Entradas]]</f>
        <v>29.5</v>
      </c>
      <c r="AB945" s="6">
        <f>STOCK[[#This Row],[Stock Actual]]*STOCK[[#This Row],[Costo total]]</f>
        <v>0</v>
      </c>
    </row>
    <row r="946" spans="1:28" s="4" customFormat="1" ht="50" customHeight="1">
      <c r="A946" s="4" t="s">
        <v>1832</v>
      </c>
      <c r="B946" s="13"/>
      <c r="C946" s="4" t="s">
        <v>4</v>
      </c>
      <c r="D946" s="4" t="s">
        <v>2036</v>
      </c>
      <c r="E946" s="4" t="s">
        <v>2150</v>
      </c>
      <c r="F946" s="4" t="s">
        <v>2054</v>
      </c>
      <c r="G946" s="4" t="s">
        <v>1861</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1867</v>
      </c>
      <c r="AA946" s="4">
        <f>STOCK[[#This Row],[Costo total]]*STOCK[[#This Row],[Entradas]]</f>
        <v>45.36</v>
      </c>
      <c r="AB946" s="4">
        <f>STOCK[[#This Row],[Stock Actual]]*STOCK[[#This Row],[Costo total]]</f>
        <v>0</v>
      </c>
    </row>
    <row r="947" spans="1:28" s="6" customFormat="1" ht="50" customHeight="1">
      <c r="A947" s="6" t="s">
        <v>1833</v>
      </c>
      <c r="B947" s="13"/>
      <c r="C947" s="6" t="s">
        <v>4</v>
      </c>
      <c r="D947" s="6" t="s">
        <v>2036</v>
      </c>
      <c r="E947" s="6" t="s">
        <v>2149</v>
      </c>
      <c r="F947" s="6" t="s">
        <v>1514</v>
      </c>
      <c r="G947" s="6" t="s">
        <v>1861</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1867</v>
      </c>
      <c r="AA947" s="6">
        <f>STOCK[[#This Row],[Costo total]]*STOCK[[#This Row],[Entradas]]</f>
        <v>42.81</v>
      </c>
      <c r="AB947" s="6">
        <f>STOCK[[#This Row],[Stock Actual]]*STOCK[[#This Row],[Costo total]]</f>
        <v>28.540000000000003</v>
      </c>
    </row>
    <row r="948" spans="1:28" s="4" customFormat="1" ht="50" customHeight="1">
      <c r="A948" s="4" t="s">
        <v>1834</v>
      </c>
      <c r="B948" s="13"/>
      <c r="C948" s="4" t="s">
        <v>4</v>
      </c>
      <c r="D948" s="4" t="s">
        <v>2160</v>
      </c>
      <c r="E948" s="4" t="s">
        <v>1863</v>
      </c>
      <c r="F948" s="4" t="s">
        <v>2214</v>
      </c>
      <c r="G948" s="4" t="s">
        <v>1861</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1867</v>
      </c>
      <c r="AA948" s="4">
        <f>STOCK[[#This Row],[Costo total]]*STOCK[[#This Row],[Entradas]]</f>
        <v>21.2</v>
      </c>
      <c r="AB948" s="4">
        <f>STOCK[[#This Row],[Stock Actual]]*STOCK[[#This Row],[Costo total]]</f>
        <v>0</v>
      </c>
    </row>
    <row r="949" spans="1:28" s="6" customFormat="1" ht="50" customHeight="1">
      <c r="A949" s="6" t="s">
        <v>1835</v>
      </c>
      <c r="B949" s="13"/>
      <c r="C949" s="6" t="s">
        <v>4</v>
      </c>
      <c r="D949" s="6" t="s">
        <v>2160</v>
      </c>
      <c r="E949" s="6" t="s">
        <v>1863</v>
      </c>
      <c r="F949" s="6" t="s">
        <v>243</v>
      </c>
      <c r="G949" s="6" t="s">
        <v>1861</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1867</v>
      </c>
      <c r="AA949" s="6">
        <f>STOCK[[#This Row],[Costo total]]*STOCK[[#This Row],[Entradas]]</f>
        <v>21.2</v>
      </c>
      <c r="AB949" s="6">
        <f>STOCK[[#This Row],[Stock Actual]]*STOCK[[#This Row],[Costo total]]</f>
        <v>10.6</v>
      </c>
    </row>
    <row r="950" spans="1:28" s="4" customFormat="1" ht="50" customHeight="1">
      <c r="A950" s="4" t="s">
        <v>1836</v>
      </c>
      <c r="B950" s="13"/>
      <c r="C950" s="4" t="s">
        <v>4</v>
      </c>
      <c r="D950" s="4" t="s">
        <v>2160</v>
      </c>
      <c r="E950" s="4" t="s">
        <v>1863</v>
      </c>
      <c r="F950" s="4" t="s">
        <v>244</v>
      </c>
      <c r="G950" s="4" t="s">
        <v>1861</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1867</v>
      </c>
      <c r="AA950" s="4">
        <f>STOCK[[#This Row],[Costo total]]*STOCK[[#This Row],[Entradas]]</f>
        <v>21.2</v>
      </c>
      <c r="AB950" s="4">
        <f>STOCK[[#This Row],[Stock Actual]]*STOCK[[#This Row],[Costo total]]</f>
        <v>21.2</v>
      </c>
    </row>
    <row r="951" spans="1:28" s="6" customFormat="1" ht="50" customHeight="1">
      <c r="A951" s="6" t="s">
        <v>1837</v>
      </c>
      <c r="B951" s="13"/>
      <c r="C951" s="6" t="s">
        <v>4</v>
      </c>
      <c r="D951" s="6" t="s">
        <v>2036</v>
      </c>
      <c r="E951" s="6" t="s">
        <v>1865</v>
      </c>
      <c r="F951" s="6" t="s">
        <v>1514</v>
      </c>
      <c r="G951" s="6" t="s">
        <v>1861</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1867</v>
      </c>
      <c r="AA951" s="6">
        <f>STOCK[[#This Row],[Costo total]]*STOCK[[#This Row],[Entradas]]</f>
        <v>49.96</v>
      </c>
      <c r="AB951" s="6">
        <f>STOCK[[#This Row],[Stock Actual]]*STOCK[[#This Row],[Costo total]]</f>
        <v>49.96</v>
      </c>
    </row>
    <row r="952" spans="1:28" s="4" customFormat="1" ht="50" customHeight="1">
      <c r="A952" s="4" t="s">
        <v>1838</v>
      </c>
      <c r="B952" s="13"/>
      <c r="C952" s="4" t="s">
        <v>4</v>
      </c>
      <c r="D952" s="4" t="s">
        <v>1940</v>
      </c>
      <c r="E952" s="4" t="s">
        <v>2156</v>
      </c>
      <c r="F952" s="4" t="s">
        <v>2159</v>
      </c>
      <c r="G952" s="4" t="s">
        <v>1861</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1867</v>
      </c>
      <c r="AA952" s="4">
        <f>STOCK[[#This Row],[Costo total]]*STOCK[[#This Row],[Entradas]]</f>
        <v>10.5</v>
      </c>
      <c r="AB952" s="4">
        <f>STOCK[[#This Row],[Stock Actual]]*STOCK[[#This Row],[Costo total]]</f>
        <v>0</v>
      </c>
    </row>
    <row r="953" spans="1:28" s="6" customFormat="1" ht="50" customHeight="1">
      <c r="A953" s="6" t="s">
        <v>1839</v>
      </c>
      <c r="B953" s="13"/>
      <c r="C953" s="6" t="s">
        <v>4</v>
      </c>
      <c r="D953" s="6" t="s">
        <v>1940</v>
      </c>
      <c r="E953" s="6" t="s">
        <v>2157</v>
      </c>
      <c r="F953" s="6" t="s">
        <v>2159</v>
      </c>
      <c r="G953" s="6" t="s">
        <v>1861</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1867</v>
      </c>
      <c r="AA953" s="6">
        <f>STOCK[[#This Row],[Costo total]]*STOCK[[#This Row],[Entradas]]</f>
        <v>10.5</v>
      </c>
      <c r="AB953" s="6">
        <f>STOCK[[#This Row],[Stock Actual]]*STOCK[[#This Row],[Costo total]]</f>
        <v>0</v>
      </c>
    </row>
    <row r="954" spans="1:28" s="4" customFormat="1" ht="50" customHeight="1">
      <c r="A954" s="4" t="s">
        <v>1840</v>
      </c>
      <c r="B954" s="13"/>
      <c r="C954" s="4" t="s">
        <v>4</v>
      </c>
      <c r="D954" s="4" t="s">
        <v>1940</v>
      </c>
      <c r="E954" s="4" t="s">
        <v>2158</v>
      </c>
      <c r="F954" s="4" t="s">
        <v>2159</v>
      </c>
      <c r="G954" s="4" t="s">
        <v>1861</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1867</v>
      </c>
      <c r="AA954" s="4">
        <f>STOCK[[#This Row],[Costo total]]*STOCK[[#This Row],[Entradas]]</f>
        <v>11.32</v>
      </c>
      <c r="AB954" s="4">
        <f>STOCK[[#This Row],[Stock Actual]]*STOCK[[#This Row],[Costo total]]</f>
        <v>0</v>
      </c>
    </row>
    <row r="955" spans="1:28" s="6" customFormat="1" ht="50" customHeight="1">
      <c r="A955" s="6" t="s">
        <v>1841</v>
      </c>
      <c r="B955" s="13"/>
      <c r="C955" s="6" t="s">
        <v>4</v>
      </c>
      <c r="D955" s="6" t="s">
        <v>1941</v>
      </c>
      <c r="E955" s="6" t="s">
        <v>1872</v>
      </c>
      <c r="F955" s="6" t="s">
        <v>1869</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1866</v>
      </c>
      <c r="AA955" s="6">
        <f>STOCK[[#This Row],[Costo total]]*STOCK[[#This Row],[Entradas]]</f>
        <v>0</v>
      </c>
      <c r="AB955" s="6">
        <f>STOCK[[#This Row],[Stock Actual]]*STOCK[[#This Row],[Costo total]]</f>
        <v>0</v>
      </c>
    </row>
    <row r="956" spans="1:28" s="4" customFormat="1" ht="50" customHeight="1">
      <c r="A956" s="4" t="s">
        <v>1871</v>
      </c>
      <c r="B956" s="13"/>
      <c r="C956" s="4" t="s">
        <v>4</v>
      </c>
      <c r="D956" s="4" t="s">
        <v>2037</v>
      </c>
      <c r="E956" s="4" t="s">
        <v>1872</v>
      </c>
      <c r="F956" s="4" t="s">
        <v>1873</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1866</v>
      </c>
      <c r="AA956" s="4">
        <f>STOCK[[#This Row],[Costo total]]*STOCK[[#This Row],[Entradas]]</f>
        <v>14.61</v>
      </c>
      <c r="AB956" s="4">
        <f>STOCK[[#This Row],[Stock Actual]]*STOCK[[#This Row],[Costo total]]</f>
        <v>0</v>
      </c>
    </row>
    <row r="957" spans="1:28" s="6" customFormat="1" ht="50" customHeight="1">
      <c r="A957" s="6" t="s">
        <v>1881</v>
      </c>
      <c r="B957" s="13"/>
      <c r="C957" s="6" t="s">
        <v>4</v>
      </c>
      <c r="D957" s="6" t="s">
        <v>26</v>
      </c>
      <c r="E957" s="6" t="s">
        <v>3064</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1866</v>
      </c>
      <c r="AA957" s="6">
        <f>STOCK[[#This Row],[Costo total]]*STOCK[[#This Row],[Entradas]]</f>
        <v>14.61</v>
      </c>
      <c r="AB957" s="6">
        <f>STOCK[[#This Row],[Stock Actual]]*STOCK[[#This Row],[Costo total]]</f>
        <v>14.61</v>
      </c>
    </row>
    <row r="958" spans="1:28" s="4" customFormat="1" ht="50" customHeight="1">
      <c r="A958" s="4" t="s">
        <v>1874</v>
      </c>
      <c r="B958" s="13"/>
      <c r="C958" s="4" t="s">
        <v>4</v>
      </c>
      <c r="D958" s="4" t="s">
        <v>2215</v>
      </c>
      <c r="E958" s="4" t="s">
        <v>1870</v>
      </c>
      <c r="F958" s="4" t="s">
        <v>1876</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1866</v>
      </c>
      <c r="AA958" s="4">
        <f>STOCK[[#This Row],[Costo total]]*STOCK[[#This Row],[Entradas]]</f>
        <v>12.34</v>
      </c>
      <c r="AB958" s="4">
        <f>STOCK[[#This Row],[Stock Actual]]*STOCK[[#This Row],[Costo total]]</f>
        <v>0</v>
      </c>
    </row>
    <row r="959" spans="1:28" s="6" customFormat="1" ht="50" customHeight="1">
      <c r="A959" s="6" t="s">
        <v>1875</v>
      </c>
      <c r="B959" s="13"/>
      <c r="C959" s="6" t="s">
        <v>4</v>
      </c>
      <c r="D959" s="6" t="s">
        <v>2215</v>
      </c>
      <c r="E959" s="6" t="s">
        <v>1870</v>
      </c>
      <c r="F959" s="6" t="s">
        <v>1877</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1866</v>
      </c>
      <c r="AA959" s="6">
        <f>STOCK[[#This Row],[Costo total]]*STOCK[[#This Row],[Entradas]]</f>
        <v>12.34</v>
      </c>
      <c r="AB959" s="6">
        <f>STOCK[[#This Row],[Stock Actual]]*STOCK[[#This Row],[Costo total]]</f>
        <v>0</v>
      </c>
    </row>
    <row r="960" spans="1:28" s="4" customFormat="1" ht="50" customHeight="1">
      <c r="A960" s="4" t="s">
        <v>1842</v>
      </c>
      <c r="B960" s="13"/>
      <c r="C960" s="4" t="s">
        <v>4</v>
      </c>
      <c r="D960" s="4" t="s">
        <v>2215</v>
      </c>
      <c r="E960" s="4" t="s">
        <v>1870</v>
      </c>
      <c r="F960" s="4" t="s">
        <v>1878</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1866</v>
      </c>
      <c r="AA960" s="4">
        <f>STOCK[[#This Row],[Costo total]]*STOCK[[#This Row],[Entradas]]</f>
        <v>6.17</v>
      </c>
      <c r="AB960" s="4">
        <f>STOCK[[#This Row],[Stock Actual]]*STOCK[[#This Row],[Costo total]]</f>
        <v>0</v>
      </c>
    </row>
    <row r="961" spans="1:28" s="6" customFormat="1" ht="50" customHeight="1">
      <c r="A961" s="6" t="s">
        <v>1843</v>
      </c>
      <c r="B961" s="13"/>
      <c r="C961" s="6" t="s">
        <v>4</v>
      </c>
      <c r="D961" s="6" t="s">
        <v>2215</v>
      </c>
      <c r="E961" s="6" t="s">
        <v>1870</v>
      </c>
      <c r="F961" s="6" t="s">
        <v>1879</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1866</v>
      </c>
      <c r="AA961" s="6">
        <f>STOCK[[#This Row],[Costo total]]*STOCK[[#This Row],[Entradas]]</f>
        <v>0</v>
      </c>
      <c r="AB961" s="6">
        <f>STOCK[[#This Row],[Stock Actual]]*STOCK[[#This Row],[Costo total]]</f>
        <v>0</v>
      </c>
    </row>
    <row r="962" spans="1:28" s="4" customFormat="1" ht="50" customHeight="1">
      <c r="A962" s="4" t="s">
        <v>1844</v>
      </c>
      <c r="B962" s="13"/>
      <c r="C962" s="4" t="s">
        <v>4</v>
      </c>
      <c r="D962" s="4" t="s">
        <v>2215</v>
      </c>
      <c r="E962" s="4" t="s">
        <v>3067</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1866</v>
      </c>
      <c r="AA962" s="4">
        <f>STOCK[[#This Row],[Costo total]]*STOCK[[#This Row],[Entradas]]</f>
        <v>13.950000000000001</v>
      </c>
      <c r="AB962" s="4">
        <f>STOCK[[#This Row],[Stock Actual]]*STOCK[[#This Row],[Costo total]]</f>
        <v>13.950000000000001</v>
      </c>
    </row>
    <row r="963" spans="1:28" s="6" customFormat="1" ht="50" customHeight="1">
      <c r="A963" s="6" t="s">
        <v>1845</v>
      </c>
      <c r="B963" s="13"/>
      <c r="C963" s="6" t="s">
        <v>4</v>
      </c>
      <c r="D963" s="6" t="s">
        <v>2215</v>
      </c>
      <c r="E963" s="6" t="s">
        <v>3068</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1866</v>
      </c>
      <c r="AA963" s="6">
        <f>STOCK[[#This Row],[Costo total]]*STOCK[[#This Row],[Entradas]]</f>
        <v>9.3000000000000007</v>
      </c>
      <c r="AB963" s="6">
        <f>STOCK[[#This Row],[Stock Actual]]*STOCK[[#This Row],[Costo total]]</f>
        <v>9.3000000000000007</v>
      </c>
    </row>
    <row r="964" spans="1:28" s="4" customFormat="1" ht="50" customHeight="1">
      <c r="A964" s="4" t="s">
        <v>1846</v>
      </c>
      <c r="B964" s="13"/>
      <c r="C964" s="4" t="s">
        <v>4</v>
      </c>
      <c r="D964" s="4" t="s">
        <v>2215</v>
      </c>
      <c r="E964" s="4" t="s">
        <v>3068</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1866</v>
      </c>
      <c r="AA964" s="4">
        <f>STOCK[[#This Row],[Costo total]]*STOCK[[#This Row],[Entradas]]</f>
        <v>9.3000000000000007</v>
      </c>
      <c r="AB964" s="4">
        <f>STOCK[[#This Row],[Stock Actual]]*STOCK[[#This Row],[Costo total]]</f>
        <v>9.3000000000000007</v>
      </c>
    </row>
    <row r="965" spans="1:28" s="6" customFormat="1" ht="50" customHeight="1">
      <c r="A965" s="6" t="s">
        <v>1847</v>
      </c>
      <c r="B965" s="13"/>
      <c r="C965" s="6" t="s">
        <v>4</v>
      </c>
      <c r="D965" s="6" t="s">
        <v>1942</v>
      </c>
      <c r="E965" s="6" t="s">
        <v>1688</v>
      </c>
      <c r="F965" s="6" t="s">
        <v>1880</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1866</v>
      </c>
      <c r="AA965" s="6">
        <f>STOCK[[#This Row],[Costo total]]*STOCK[[#This Row],[Entradas]]</f>
        <v>41.94</v>
      </c>
      <c r="AB965" s="6">
        <f>STOCK[[#This Row],[Stock Actual]]*STOCK[[#This Row],[Costo total]]</f>
        <v>0</v>
      </c>
    </row>
    <row r="966" spans="1:28" s="4" customFormat="1" ht="50" customHeight="1">
      <c r="A966" s="4" t="s">
        <v>1848</v>
      </c>
      <c r="B966" s="13"/>
      <c r="C966" s="4" t="s">
        <v>4</v>
      </c>
      <c r="D966" s="4" t="s">
        <v>26</v>
      </c>
      <c r="E966" s="4" t="s">
        <v>1883</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row>
    <row r="967" spans="1:28" s="6" customFormat="1" ht="50" customHeight="1">
      <c r="A967" s="6" t="s">
        <v>1944</v>
      </c>
      <c r="B967" s="13"/>
      <c r="C967" s="6" t="s">
        <v>4</v>
      </c>
      <c r="D967" s="6" t="s">
        <v>2192</v>
      </c>
      <c r="E967" s="6" t="s">
        <v>1891</v>
      </c>
      <c r="F967" s="6" t="s">
        <v>1892</v>
      </c>
      <c r="G967" s="6" t="s">
        <v>1893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1890</v>
      </c>
      <c r="AA967" s="6">
        <f>STOCK[[#This Row],[Costo total]]*STOCK[[#This Row],[Entradas]]</f>
        <v>0</v>
      </c>
      <c r="AB967" s="6">
        <f>STOCK[[#This Row],[Stock Actual]]*STOCK[[#This Row],[Costo total]]</f>
        <v>0</v>
      </c>
    </row>
    <row r="968" spans="1:28" s="4" customFormat="1" ht="50" customHeight="1">
      <c r="A968" s="4" t="s">
        <v>1945</v>
      </c>
      <c r="B968" s="13"/>
      <c r="C968" s="4" t="s">
        <v>4</v>
      </c>
      <c r="D968" s="4" t="s">
        <v>2192</v>
      </c>
      <c r="E968" s="4" t="s">
        <v>1900</v>
      </c>
      <c r="F968" s="4" t="s">
        <v>1544</v>
      </c>
      <c r="G968" s="4" t="s">
        <v>1901</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1890</v>
      </c>
      <c r="AA968" s="4">
        <f>STOCK[[#This Row],[Costo total]]*STOCK[[#This Row],[Entradas]]</f>
        <v>0</v>
      </c>
      <c r="AB968" s="4">
        <f>STOCK[[#This Row],[Stock Actual]]*STOCK[[#This Row],[Costo total]]</f>
        <v>0</v>
      </c>
    </row>
    <row r="969" spans="1:28" s="6" customFormat="1" ht="50" customHeight="1">
      <c r="A969" s="6" t="s">
        <v>1946</v>
      </c>
      <c r="B969" s="13"/>
      <c r="C969" s="6" t="s">
        <v>4</v>
      </c>
      <c r="D969" s="6" t="s">
        <v>2192</v>
      </c>
      <c r="E969" s="6" t="s">
        <v>1910</v>
      </c>
      <c r="F969" s="6" t="s">
        <v>1557</v>
      </c>
      <c r="G969" s="6" t="s">
        <v>1901</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1890</v>
      </c>
      <c r="AA969" s="6">
        <f>STOCK[[#This Row],[Costo total]]*STOCK[[#This Row],[Entradas]]</f>
        <v>0</v>
      </c>
      <c r="AB969" s="6">
        <f>STOCK[[#This Row],[Stock Actual]]*STOCK[[#This Row],[Costo total]]</f>
        <v>0</v>
      </c>
    </row>
    <row r="970" spans="1:28" s="4" customFormat="1" ht="50" customHeight="1">
      <c r="A970" s="4" t="s">
        <v>1947</v>
      </c>
      <c r="B970" s="13"/>
      <c r="C970" s="4" t="s">
        <v>4</v>
      </c>
      <c r="D970" s="4" t="s">
        <v>2192</v>
      </c>
      <c r="E970" s="4" t="s">
        <v>1902</v>
      </c>
      <c r="F970" s="4" t="s">
        <v>1864</v>
      </c>
      <c r="G970" s="4" t="s">
        <v>1903</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1890</v>
      </c>
      <c r="AA970" s="4">
        <f>STOCK[[#This Row],[Costo total]]*STOCK[[#This Row],[Entradas]]</f>
        <v>0</v>
      </c>
      <c r="AB970" s="4">
        <f>STOCK[[#This Row],[Stock Actual]]*STOCK[[#This Row],[Costo total]]</f>
        <v>0</v>
      </c>
    </row>
    <row r="971" spans="1:28" s="6" customFormat="1" ht="50" customHeight="1">
      <c r="A971" s="6" t="s">
        <v>1948</v>
      </c>
      <c r="B971" s="13"/>
      <c r="C971" s="6" t="s">
        <v>4</v>
      </c>
      <c r="D971" s="6" t="s">
        <v>2192</v>
      </c>
      <c r="E971" s="6" t="s">
        <v>1904</v>
      </c>
      <c r="F971" s="6" t="s">
        <v>1905</v>
      </c>
      <c r="G971" s="6" t="s">
        <v>1142</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1890</v>
      </c>
      <c r="AA971" s="6">
        <f>STOCK[[#This Row],[Costo total]]*STOCK[[#This Row],[Entradas]]</f>
        <v>0</v>
      </c>
      <c r="AB971" s="6">
        <f>STOCK[[#This Row],[Stock Actual]]*STOCK[[#This Row],[Costo total]]</f>
        <v>0</v>
      </c>
    </row>
    <row r="972" spans="1:28" s="4" customFormat="1" ht="50" customHeight="1">
      <c r="A972" s="4" t="s">
        <v>1949</v>
      </c>
      <c r="B972" s="13"/>
      <c r="C972" s="4" t="s">
        <v>4</v>
      </c>
      <c r="D972" s="4" t="s">
        <v>2192</v>
      </c>
      <c r="E972" s="4" t="s">
        <v>1909</v>
      </c>
      <c r="F972" s="4" t="s">
        <v>1906</v>
      </c>
      <c r="G972" s="4" t="s">
        <v>1901</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1890</v>
      </c>
      <c r="AA972" s="4">
        <f>STOCK[[#This Row],[Costo total]]*STOCK[[#This Row],[Entradas]]</f>
        <v>0</v>
      </c>
      <c r="AB972" s="4">
        <f>STOCK[[#This Row],[Stock Actual]]*STOCK[[#This Row],[Costo total]]</f>
        <v>0</v>
      </c>
    </row>
    <row r="973" spans="1:28" s="6" customFormat="1" ht="50" customHeight="1">
      <c r="A973" s="6" t="s">
        <v>1950</v>
      </c>
      <c r="B973" s="13"/>
      <c r="C973" s="6" t="s">
        <v>4</v>
      </c>
      <c r="D973" s="6" t="s">
        <v>2192</v>
      </c>
      <c r="E973" s="6" t="s">
        <v>1908</v>
      </c>
      <c r="F973" s="6" t="s">
        <v>1555</v>
      </c>
      <c r="G973" s="6" t="s">
        <v>1901</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1890</v>
      </c>
      <c r="AA973" s="6">
        <f>STOCK[[#This Row],[Costo total]]*STOCK[[#This Row],[Entradas]]</f>
        <v>0</v>
      </c>
      <c r="AB973" s="6">
        <f>STOCK[[#This Row],[Stock Actual]]*STOCK[[#This Row],[Costo total]]</f>
        <v>0</v>
      </c>
    </row>
    <row r="974" spans="1:28" s="4" customFormat="1" ht="50" customHeight="1">
      <c r="A974" s="4" t="s">
        <v>1951</v>
      </c>
      <c r="B974" s="13"/>
      <c r="C974" s="4" t="s">
        <v>4</v>
      </c>
      <c r="D974" s="4" t="s">
        <v>2192</v>
      </c>
      <c r="E974" s="4" t="s">
        <v>1907</v>
      </c>
      <c r="F974" s="4" t="s">
        <v>1555</v>
      </c>
      <c r="G974" s="4" t="s">
        <v>1901</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1890</v>
      </c>
      <c r="AA974" s="4">
        <f>STOCK[[#This Row],[Costo total]]*STOCK[[#This Row],[Entradas]]</f>
        <v>0</v>
      </c>
      <c r="AB974" s="4">
        <f>STOCK[[#This Row],[Stock Actual]]*STOCK[[#This Row],[Costo total]]</f>
        <v>0</v>
      </c>
    </row>
    <row r="975" spans="1:28" s="6" customFormat="1" ht="50" customHeight="1">
      <c r="A975" s="6" t="s">
        <v>1952</v>
      </c>
      <c r="B975" s="13"/>
      <c r="C975" s="6" t="s">
        <v>4</v>
      </c>
      <c r="D975" s="6" t="s">
        <v>2192</v>
      </c>
      <c r="E975" s="6" t="s">
        <v>1911</v>
      </c>
      <c r="F975" s="6" t="s">
        <v>1912</v>
      </c>
      <c r="G975" s="6" t="s">
        <v>1913</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1890</v>
      </c>
      <c r="AA975" s="6">
        <f>STOCK[[#This Row],[Costo total]]*STOCK[[#This Row],[Entradas]]</f>
        <v>0</v>
      </c>
      <c r="AB975" s="6">
        <f>STOCK[[#This Row],[Stock Actual]]*STOCK[[#This Row],[Costo total]]</f>
        <v>0</v>
      </c>
    </row>
    <row r="976" spans="1:28" s="4" customFormat="1" ht="50" customHeight="1">
      <c r="A976" s="4" t="s">
        <v>1953</v>
      </c>
      <c r="B976" s="13"/>
      <c r="C976" s="4" t="s">
        <v>4</v>
      </c>
      <c r="D976" s="4" t="s">
        <v>2192</v>
      </c>
      <c r="E976" s="4" t="s">
        <v>1914</v>
      </c>
      <c r="F976" s="4" t="s">
        <v>1555</v>
      </c>
      <c r="G976" s="4" t="s">
        <v>1901</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1890</v>
      </c>
      <c r="AA976" s="4">
        <f>STOCK[[#This Row],[Costo total]]*STOCK[[#This Row],[Entradas]]</f>
        <v>0</v>
      </c>
      <c r="AB976" s="4">
        <f>STOCK[[#This Row],[Stock Actual]]*STOCK[[#This Row],[Costo total]]</f>
        <v>0</v>
      </c>
    </row>
    <row r="977" spans="1:28" s="6" customFormat="1" ht="50" customHeight="1">
      <c r="A977" s="6" t="s">
        <v>1954</v>
      </c>
      <c r="B977" s="13"/>
      <c r="C977" s="6" t="s">
        <v>4</v>
      </c>
      <c r="D977" s="6" t="s">
        <v>2192</v>
      </c>
      <c r="E977" s="6" t="s">
        <v>2139</v>
      </c>
      <c r="F977" s="6" t="s">
        <v>1561</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1890</v>
      </c>
      <c r="AA977" s="6">
        <f>STOCK[[#This Row],[Costo total]]*STOCK[[#This Row],[Entradas]]</f>
        <v>5.75</v>
      </c>
      <c r="AB977" s="6">
        <f>STOCK[[#This Row],[Stock Actual]]*STOCK[[#This Row],[Costo total]]</f>
        <v>0</v>
      </c>
    </row>
    <row r="978" spans="1:28" s="4" customFormat="1" ht="50" customHeight="1">
      <c r="A978" s="4" t="s">
        <v>1955</v>
      </c>
      <c r="B978" s="13"/>
      <c r="C978" s="4" t="s">
        <v>4</v>
      </c>
      <c r="D978" s="4" t="s">
        <v>2192</v>
      </c>
      <c r="E978" s="4" t="s">
        <v>1915</v>
      </c>
      <c r="F978" s="4" t="s">
        <v>1549</v>
      </c>
      <c r="G978" s="4" t="s">
        <v>1901</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1890</v>
      </c>
      <c r="AA978" s="4">
        <f>STOCK[[#This Row],[Costo total]]*STOCK[[#This Row],[Entradas]]</f>
        <v>0</v>
      </c>
      <c r="AB978" s="4">
        <f>STOCK[[#This Row],[Stock Actual]]*STOCK[[#This Row],[Costo total]]</f>
        <v>0</v>
      </c>
    </row>
    <row r="979" spans="1:28" s="6" customFormat="1" ht="50" customHeight="1">
      <c r="A979" s="6" t="s">
        <v>1956</v>
      </c>
      <c r="B979" s="13"/>
      <c r="C979" s="6" t="s">
        <v>4</v>
      </c>
      <c r="D979" s="6" t="s">
        <v>2192</v>
      </c>
      <c r="E979" s="6" t="s">
        <v>1916</v>
      </c>
      <c r="F979" s="6" t="s">
        <v>1555</v>
      </c>
      <c r="G979" s="6" t="s">
        <v>1142</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1890</v>
      </c>
      <c r="AA979" s="6">
        <f>STOCK[[#This Row],[Costo total]]*STOCK[[#This Row],[Entradas]]</f>
        <v>0</v>
      </c>
      <c r="AB979" s="6">
        <f>STOCK[[#This Row],[Stock Actual]]*STOCK[[#This Row],[Costo total]]</f>
        <v>0</v>
      </c>
    </row>
    <row r="980" spans="1:28" s="4" customFormat="1" ht="50" customHeight="1">
      <c r="A980" s="4" t="s">
        <v>1957</v>
      </c>
      <c r="B980" s="13"/>
      <c r="C980" s="4" t="s">
        <v>4</v>
      </c>
      <c r="D980" s="4" t="s">
        <v>2192</v>
      </c>
      <c r="E980" s="4" t="s">
        <v>1917</v>
      </c>
      <c r="F980" s="4" t="s">
        <v>1892</v>
      </c>
      <c r="G980" s="4" t="s">
        <v>1478</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1890</v>
      </c>
      <c r="AA980" s="4">
        <f>STOCK[[#This Row],[Costo total]]*STOCK[[#This Row],[Entradas]]</f>
        <v>0</v>
      </c>
      <c r="AB980" s="4">
        <f>STOCK[[#This Row],[Stock Actual]]*STOCK[[#This Row],[Costo total]]</f>
        <v>0</v>
      </c>
    </row>
    <row r="981" spans="1:28" s="6" customFormat="1" ht="50" customHeight="1">
      <c r="A981" s="6" t="s">
        <v>1958</v>
      </c>
      <c r="B981" s="13"/>
      <c r="C981" s="6" t="s">
        <v>4</v>
      </c>
      <c r="D981" s="6" t="s">
        <v>2192</v>
      </c>
      <c r="E981" s="6" t="s">
        <v>1976</v>
      </c>
      <c r="F981" s="6" t="s">
        <v>1632</v>
      </c>
      <c r="G981" s="6" t="s">
        <v>1901</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1890</v>
      </c>
      <c r="AA981" s="6">
        <f>STOCK[[#This Row],[Costo total]]*STOCK[[#This Row],[Entradas]]</f>
        <v>0</v>
      </c>
      <c r="AB981" s="6">
        <f>STOCK[[#This Row],[Stock Actual]]*STOCK[[#This Row],[Costo total]]</f>
        <v>0</v>
      </c>
    </row>
    <row r="982" spans="1:28" s="4" customFormat="1" ht="50" customHeight="1">
      <c r="A982" s="4" t="s">
        <v>1959</v>
      </c>
      <c r="B982" s="13"/>
      <c r="C982" s="4" t="s">
        <v>4</v>
      </c>
      <c r="D982" s="4" t="s">
        <v>2192</v>
      </c>
      <c r="E982" s="4" t="s">
        <v>2140</v>
      </c>
      <c r="F982" s="4" t="s">
        <v>1918</v>
      </c>
      <c r="G982" s="4" t="s">
        <v>1478</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1890</v>
      </c>
      <c r="AA982" s="4">
        <f>STOCK[[#This Row],[Costo total]]*STOCK[[#This Row],[Entradas]]</f>
        <v>0</v>
      </c>
      <c r="AB982" s="4">
        <f>STOCK[[#This Row],[Stock Actual]]*STOCK[[#This Row],[Costo total]]</f>
        <v>0</v>
      </c>
    </row>
    <row r="983" spans="1:28" s="6" customFormat="1" ht="50" customHeight="1">
      <c r="A983" s="6" t="s">
        <v>1960</v>
      </c>
      <c r="B983" s="13"/>
      <c r="C983" s="6" t="s">
        <v>4</v>
      </c>
      <c r="D983" s="6" t="s">
        <v>2192</v>
      </c>
      <c r="E983" s="6" t="s">
        <v>2141</v>
      </c>
      <c r="F983" s="6" t="s">
        <v>2200</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1890</v>
      </c>
      <c r="AA983" s="6">
        <f>STOCK[[#This Row],[Costo total]]*STOCK[[#This Row],[Entradas]]</f>
        <v>0</v>
      </c>
      <c r="AB983" s="6">
        <f>STOCK[[#This Row],[Stock Actual]]*STOCK[[#This Row],[Costo total]]</f>
        <v>0</v>
      </c>
    </row>
    <row r="984" spans="1:28" s="4" customFormat="1" ht="50" customHeight="1">
      <c r="A984" s="4" t="s">
        <v>1961</v>
      </c>
      <c r="B984" s="13"/>
      <c r="C984" s="4" t="s">
        <v>4</v>
      </c>
      <c r="D984" s="4" t="s">
        <v>2192</v>
      </c>
      <c r="E984" s="4" t="s">
        <v>1919</v>
      </c>
      <c r="F984" s="4" t="s">
        <v>2199</v>
      </c>
      <c r="G984" s="4" t="s">
        <v>1920</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1890</v>
      </c>
      <c r="AA984" s="4">
        <f>STOCK[[#This Row],[Costo total]]*STOCK[[#This Row],[Entradas]]</f>
        <v>0</v>
      </c>
      <c r="AB984" s="4">
        <f>STOCK[[#This Row],[Stock Actual]]*STOCK[[#This Row],[Costo total]]</f>
        <v>0</v>
      </c>
    </row>
    <row r="985" spans="1:28" s="6" customFormat="1" ht="50" customHeight="1">
      <c r="A985" s="6" t="s">
        <v>1962</v>
      </c>
      <c r="B985" s="13"/>
      <c r="C985" s="6" t="s">
        <v>4</v>
      </c>
      <c r="D985" s="6" t="s">
        <v>2192</v>
      </c>
      <c r="E985" s="6" t="s">
        <v>1922</v>
      </c>
      <c r="F985" s="6" t="s">
        <v>1544</v>
      </c>
      <c r="G985" s="6" t="s">
        <v>1901</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1890</v>
      </c>
      <c r="AA985" s="6">
        <f>STOCK[[#This Row],[Costo total]]*STOCK[[#This Row],[Entradas]]</f>
        <v>0</v>
      </c>
      <c r="AB985" s="6">
        <f>STOCK[[#This Row],[Stock Actual]]*STOCK[[#This Row],[Costo total]]</f>
        <v>0</v>
      </c>
    </row>
    <row r="986" spans="1:28" s="4" customFormat="1" ht="50" customHeight="1">
      <c r="A986" s="4" t="s">
        <v>1963</v>
      </c>
      <c r="B986" s="13"/>
      <c r="C986" s="4" t="s">
        <v>4</v>
      </c>
      <c r="D986" s="4" t="s">
        <v>2192</v>
      </c>
      <c r="E986" s="4" t="s">
        <v>1926</v>
      </c>
      <c r="F986" s="4" t="s">
        <v>1921</v>
      </c>
      <c r="G986" s="4" t="s">
        <v>1901</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1890</v>
      </c>
      <c r="AA986" s="4">
        <f>STOCK[[#This Row],[Costo total]]*STOCK[[#This Row],[Entradas]]</f>
        <v>0</v>
      </c>
      <c r="AB986" s="4">
        <f>STOCK[[#This Row],[Stock Actual]]*STOCK[[#This Row],[Costo total]]</f>
        <v>0</v>
      </c>
    </row>
    <row r="987" spans="1:28" s="6" customFormat="1" ht="50" customHeight="1">
      <c r="A987" s="6" t="s">
        <v>1964</v>
      </c>
      <c r="B987" s="13"/>
      <c r="C987" s="6" t="s">
        <v>4</v>
      </c>
      <c r="D987" s="6" t="s">
        <v>2192</v>
      </c>
      <c r="E987" s="6" t="s">
        <v>1975</v>
      </c>
      <c r="F987" s="6" t="s">
        <v>1923</v>
      </c>
      <c r="G987" s="6" t="s">
        <v>1901</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1890</v>
      </c>
      <c r="AA987" s="6">
        <f>STOCK[[#This Row],[Costo total]]*STOCK[[#This Row],[Entradas]]</f>
        <v>0</v>
      </c>
      <c r="AB987" s="6">
        <f>STOCK[[#This Row],[Stock Actual]]*STOCK[[#This Row],[Costo total]]</f>
        <v>0</v>
      </c>
    </row>
    <row r="988" spans="1:28" s="4" customFormat="1" ht="50" customHeight="1">
      <c r="A988" s="4" t="s">
        <v>1965</v>
      </c>
      <c r="B988" s="13"/>
      <c r="C988" s="4" t="s">
        <v>4</v>
      </c>
      <c r="D988" s="4" t="s">
        <v>2192</v>
      </c>
      <c r="E988" s="4" t="s">
        <v>1924</v>
      </c>
      <c r="F988" s="4" t="s">
        <v>1925</v>
      </c>
      <c r="G988" s="4" t="s">
        <v>1901</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1890</v>
      </c>
      <c r="AA988" s="4">
        <f>STOCK[[#This Row],[Costo total]]*STOCK[[#This Row],[Entradas]]</f>
        <v>0</v>
      </c>
      <c r="AB988" s="4">
        <f>STOCK[[#This Row],[Stock Actual]]*STOCK[[#This Row],[Costo total]]</f>
        <v>0</v>
      </c>
    </row>
    <row r="989" spans="1:28" s="6" customFormat="1" ht="50" customHeight="1">
      <c r="A989" s="6" t="s">
        <v>1966</v>
      </c>
      <c r="B989" s="13"/>
      <c r="C989" s="6" t="s">
        <v>4</v>
      </c>
      <c r="D989" s="6" t="s">
        <v>2192</v>
      </c>
      <c r="E989" s="6" t="s">
        <v>1927</v>
      </c>
      <c r="F989" s="6" t="s">
        <v>2198</v>
      </c>
      <c r="G989" s="6" t="s">
        <v>1893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1890</v>
      </c>
      <c r="AA989" s="6">
        <f>STOCK[[#This Row],[Costo total]]*STOCK[[#This Row],[Entradas]]</f>
        <v>0</v>
      </c>
      <c r="AB989" s="6">
        <f>STOCK[[#This Row],[Stock Actual]]*STOCK[[#This Row],[Costo total]]</f>
        <v>0</v>
      </c>
    </row>
    <row r="990" spans="1:28" s="4" customFormat="1" ht="50" customHeight="1">
      <c r="A990" s="4" t="s">
        <v>1971</v>
      </c>
      <c r="B990" s="13"/>
      <c r="C990" s="4" t="s">
        <v>4</v>
      </c>
      <c r="D990" s="4" t="s">
        <v>1890</v>
      </c>
      <c r="E990" s="4" t="s">
        <v>1974</v>
      </c>
      <c r="F990" s="4" t="s">
        <v>1551</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1890</v>
      </c>
      <c r="AA990" s="4">
        <f>STOCK[[#This Row],[Costo total]]*STOCK[[#This Row],[Entradas]]</f>
        <v>2.2000000000000002</v>
      </c>
      <c r="AB990" s="4">
        <f>STOCK[[#This Row],[Stock Actual]]*STOCK[[#This Row],[Costo total]]</f>
        <v>0</v>
      </c>
    </row>
    <row r="991" spans="1:28" s="6" customFormat="1" ht="50" customHeight="1">
      <c r="A991" s="6" t="s">
        <v>1972</v>
      </c>
      <c r="B991" s="13"/>
      <c r="C991" s="6" t="s">
        <v>4</v>
      </c>
      <c r="D991" s="6" t="s">
        <v>2947</v>
      </c>
      <c r="E991" s="6" t="s">
        <v>2946</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1890</v>
      </c>
      <c r="AA991" s="6">
        <f>STOCK[[#This Row],[Costo total]]*STOCK[[#This Row],[Entradas]]</f>
        <v>2.2000000000000002</v>
      </c>
      <c r="AB991" s="6">
        <f>STOCK[[#This Row],[Stock Actual]]*STOCK[[#This Row],[Costo total]]</f>
        <v>2.2000000000000002</v>
      </c>
    </row>
    <row r="992" spans="1:28" s="4" customFormat="1" ht="50" customHeight="1">
      <c r="A992" s="4" t="s">
        <v>1973</v>
      </c>
      <c r="B992" s="13"/>
      <c r="C992" s="4" t="s">
        <v>4</v>
      </c>
      <c r="D992" s="4" t="s">
        <v>2192</v>
      </c>
      <c r="E992" s="4" t="s">
        <v>1974</v>
      </c>
      <c r="F992" s="4" t="s">
        <v>2197</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1890</v>
      </c>
      <c r="AA992" s="4">
        <f>STOCK[[#This Row],[Costo total]]*STOCK[[#This Row],[Entradas]]</f>
        <v>2.2000000000000002</v>
      </c>
      <c r="AB992" s="4">
        <f>STOCK[[#This Row],[Stock Actual]]*STOCK[[#This Row],[Costo total]]</f>
        <v>0</v>
      </c>
    </row>
    <row r="993" spans="1:28" s="6" customFormat="1" ht="50" customHeight="1">
      <c r="A993" s="6" t="s">
        <v>1977</v>
      </c>
      <c r="B993" s="13"/>
      <c r="C993" s="6" t="s">
        <v>4</v>
      </c>
      <c r="D993" s="6" t="s">
        <v>2192</v>
      </c>
      <c r="E993" s="6" t="s">
        <v>1984</v>
      </c>
      <c r="F993" s="6" t="s">
        <v>2138</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1890</v>
      </c>
      <c r="Z993" s="6">
        <f>STOCK[[#This Row],[Precio Final]]*25%</f>
        <v>0.75</v>
      </c>
      <c r="AA993" s="6">
        <f>STOCK[[#This Row],[Costo total]]*STOCK[[#This Row],[Entradas]]</f>
        <v>0</v>
      </c>
      <c r="AB993" s="6">
        <f>STOCK[[#This Row],[Stock Actual]]*STOCK[[#This Row],[Costo total]]</f>
        <v>0</v>
      </c>
    </row>
    <row r="994" spans="1:28" s="4" customFormat="1" ht="50" customHeight="1">
      <c r="A994" s="4" t="s">
        <v>1978</v>
      </c>
      <c r="B994" s="13"/>
      <c r="C994" s="4" t="s">
        <v>4</v>
      </c>
      <c r="D994" s="4" t="s">
        <v>2192</v>
      </c>
      <c r="E994" s="4" t="s">
        <v>1985</v>
      </c>
      <c r="F994" s="4" t="s">
        <v>2196</v>
      </c>
      <c r="G994" s="4" t="s">
        <v>1986</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1890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1979</v>
      </c>
      <c r="B995" s="13"/>
      <c r="C995" s="6" t="s">
        <v>4</v>
      </c>
      <c r="D995" s="6" t="s">
        <v>2192</v>
      </c>
      <c r="E995" s="6" t="s">
        <v>1987</v>
      </c>
      <c r="F995" s="6" t="s">
        <v>1561</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1890</v>
      </c>
      <c r="Z995" s="6">
        <f>STOCK[[#This Row],[Precio Final]]*25%</f>
        <v>0.75</v>
      </c>
      <c r="AA995" s="6">
        <f>STOCK[[#This Row],[Costo total]]*STOCK[[#This Row],[Entradas]]</f>
        <v>0</v>
      </c>
      <c r="AB995" s="6">
        <f>STOCK[[#This Row],[Stock Actual]]*STOCK[[#This Row],[Costo total]]</f>
        <v>0</v>
      </c>
    </row>
    <row r="996" spans="1:28" s="4" customFormat="1" ht="50" customHeight="1">
      <c r="A996" s="4" t="s">
        <v>1980</v>
      </c>
      <c r="B996" s="13"/>
      <c r="C996" s="4" t="s">
        <v>4</v>
      </c>
      <c r="D996" s="4" t="s">
        <v>2192</v>
      </c>
      <c r="E996" s="4" t="s">
        <v>1988</v>
      </c>
      <c r="F996" s="4" t="s">
        <v>1882</v>
      </c>
      <c r="G996" s="4" t="s">
        <v>1989</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1890</v>
      </c>
      <c r="Z996" s="4">
        <f>STOCK[[#This Row],[Precio Final]]*25%</f>
        <v>0.75</v>
      </c>
      <c r="AA996" s="4">
        <f>STOCK[[#This Row],[Costo total]]*STOCK[[#This Row],[Entradas]]</f>
        <v>0</v>
      </c>
      <c r="AB996" s="4">
        <f>STOCK[[#This Row],[Stock Actual]]*STOCK[[#This Row],[Costo total]]</f>
        <v>0</v>
      </c>
    </row>
    <row r="997" spans="1:28" s="6" customFormat="1" ht="50" customHeight="1">
      <c r="A997" s="6" t="s">
        <v>1981</v>
      </c>
      <c r="B997" s="13"/>
      <c r="C997" s="6" t="s">
        <v>4</v>
      </c>
      <c r="D997" s="6" t="s">
        <v>2192</v>
      </c>
      <c r="E997" s="6" t="s">
        <v>2053</v>
      </c>
      <c r="F997" s="6" t="s">
        <v>1990</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1890</v>
      </c>
      <c r="Z997" s="6">
        <f>STOCK[[#This Row],[Precio Final]]*25%</f>
        <v>0.5</v>
      </c>
      <c r="AA997" s="6">
        <f>STOCK[[#This Row],[Costo total]]*STOCK[[#This Row],[Entradas]]</f>
        <v>0</v>
      </c>
      <c r="AB997" s="6">
        <f>STOCK[[#This Row],[Stock Actual]]*STOCK[[#This Row],[Costo total]]</f>
        <v>0</v>
      </c>
    </row>
    <row r="998" spans="1:28" s="4" customFormat="1" ht="50" customHeight="1">
      <c r="A998" s="4" t="s">
        <v>1982</v>
      </c>
      <c r="B998" s="13"/>
      <c r="C998" s="4" t="s">
        <v>4</v>
      </c>
      <c r="D998" s="4" t="s">
        <v>1890</v>
      </c>
      <c r="E998" s="4" t="s">
        <v>1991</v>
      </c>
      <c r="F998" s="4" t="s">
        <v>1864</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1890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1983</v>
      </c>
      <c r="B999" s="13"/>
      <c r="C999" s="6" t="s">
        <v>4</v>
      </c>
      <c r="D999" s="6" t="s">
        <v>2192</v>
      </c>
      <c r="E999" s="6" t="s">
        <v>1992</v>
      </c>
      <c r="F999" s="6" t="s">
        <v>1864</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1890</v>
      </c>
      <c r="Z999" s="6">
        <f>STOCK[[#This Row],[Precio Final]]*25%</f>
        <v>0.75</v>
      </c>
      <c r="AA999" s="6">
        <f>STOCK[[#This Row],[Costo total]]*STOCK[[#This Row],[Entradas]]</f>
        <v>0</v>
      </c>
      <c r="AB999" s="6">
        <f>STOCK[[#This Row],[Stock Actual]]*STOCK[[#This Row],[Costo total]]</f>
        <v>0</v>
      </c>
    </row>
    <row r="1000" spans="1:28" s="4" customFormat="1" ht="50" customHeight="1">
      <c r="A1000" s="4" t="s">
        <v>1995</v>
      </c>
      <c r="B1000" s="13"/>
      <c r="C1000" s="4" t="s">
        <v>4</v>
      </c>
      <c r="D1000" s="4" t="s">
        <v>2192</v>
      </c>
      <c r="E1000" s="4" t="s">
        <v>1993</v>
      </c>
      <c r="F1000" s="4" t="s">
        <v>1550</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1890</v>
      </c>
      <c r="Z1000" s="4">
        <f>STOCK[[#This Row],[Precio Final]]*25%</f>
        <v>1.25</v>
      </c>
      <c r="AA1000" s="4">
        <f>STOCK[[#This Row],[Costo total]]*STOCK[[#This Row],[Entradas]]</f>
        <v>0</v>
      </c>
      <c r="AB1000" s="4">
        <f>STOCK[[#This Row],[Stock Actual]]*STOCK[[#This Row],[Costo total]]</f>
        <v>0</v>
      </c>
    </row>
    <row r="1001" spans="1:28" s="6" customFormat="1" ht="50" customHeight="1">
      <c r="A1001" s="6" t="s">
        <v>1996</v>
      </c>
      <c r="B1001" s="13"/>
      <c r="C1001" s="6" t="s">
        <v>4</v>
      </c>
      <c r="D1001" s="6" t="s">
        <v>2192</v>
      </c>
      <c r="E1001" s="6" t="s">
        <v>1998</v>
      </c>
      <c r="F1001" s="6" t="s">
        <v>2102</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1890</v>
      </c>
      <c r="AA1001" s="6">
        <f>STOCK[[#This Row],[Costo total]]*STOCK[[#This Row],[Entradas]]</f>
        <v>0</v>
      </c>
      <c r="AB1001" s="6">
        <f>STOCK[[#This Row],[Stock Actual]]*STOCK[[#This Row],[Costo total]]</f>
        <v>0</v>
      </c>
    </row>
    <row r="1002" spans="1:28" s="4" customFormat="1" ht="50" customHeight="1">
      <c r="A1002" s="4" t="s">
        <v>1997</v>
      </c>
      <c r="B1002" s="13"/>
      <c r="C1002" s="4" t="s">
        <v>4</v>
      </c>
      <c r="D1002" s="4" t="s">
        <v>2192</v>
      </c>
      <c r="E1002" s="4" t="s">
        <v>2000</v>
      </c>
      <c r="F1002" s="4" t="s">
        <v>2195</v>
      </c>
      <c r="G1002" s="4" t="s">
        <v>1999</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1890</v>
      </c>
      <c r="AA1002" s="4">
        <f>STOCK[[#This Row],[Costo total]]*STOCK[[#This Row],[Entradas]]</f>
        <v>0</v>
      </c>
      <c r="AB1002" s="4">
        <f>STOCK[[#This Row],[Stock Actual]]*STOCK[[#This Row],[Costo total]]</f>
        <v>0</v>
      </c>
    </row>
    <row r="1003" spans="1:28" s="6" customFormat="1" ht="50" customHeight="1">
      <c r="A1003" s="6" t="s">
        <v>2001</v>
      </c>
      <c r="B1003" s="13"/>
      <c r="C1003" s="6" t="s">
        <v>4</v>
      </c>
      <c r="D1003" s="6" t="s">
        <v>2192</v>
      </c>
      <c r="E1003" s="6" t="s">
        <v>2879</v>
      </c>
      <c r="F1003" s="6" t="s">
        <v>2117</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1890</v>
      </c>
      <c r="AA1003" s="6">
        <f>STOCK[[#This Row],[Costo total]]*STOCK[[#This Row],[Entradas]]</f>
        <v>0</v>
      </c>
      <c r="AB1003" s="6">
        <f>STOCK[[#This Row],[Stock Actual]]*STOCK[[#This Row],[Costo total]]</f>
        <v>0</v>
      </c>
    </row>
    <row r="1004" spans="1:28" s="4" customFormat="1" ht="50" customHeight="1">
      <c r="A1004" s="4" t="s">
        <v>2003</v>
      </c>
      <c r="B1004" s="13"/>
      <c r="C1004" s="4" t="s">
        <v>4</v>
      </c>
      <c r="D1004" s="4" t="s">
        <v>1516</v>
      </c>
      <c r="E1004" s="4" t="s">
        <v>2002</v>
      </c>
      <c r="F1004" s="4" t="s">
        <v>1552</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1890</v>
      </c>
      <c r="AA1004" s="4">
        <f>STOCK[[#This Row],[Costo total]]*STOCK[[#This Row],[Entradas]]</f>
        <v>0</v>
      </c>
      <c r="AB1004" s="4">
        <f>STOCK[[#This Row],[Stock Actual]]*STOCK[[#This Row],[Costo total]]</f>
        <v>0</v>
      </c>
    </row>
    <row r="1005" spans="1:28" s="6" customFormat="1" ht="50" customHeight="1">
      <c r="A1005" s="6" t="s">
        <v>2006</v>
      </c>
      <c r="B1005" s="13"/>
      <c r="C1005" s="6" t="s">
        <v>4</v>
      </c>
      <c r="D1005" s="6" t="s">
        <v>1701</v>
      </c>
      <c r="E1005" s="6" t="s">
        <v>2004</v>
      </c>
      <c r="F1005" s="6" t="s">
        <v>2005</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1890</v>
      </c>
      <c r="AA1005" s="6">
        <f>STOCK[[#This Row],[Costo total]]*STOCK[[#This Row],[Entradas]]</f>
        <v>0</v>
      </c>
      <c r="AB1005" s="6">
        <f>STOCK[[#This Row],[Stock Actual]]*STOCK[[#This Row],[Costo total]]</f>
        <v>0</v>
      </c>
    </row>
    <row r="1006" spans="1:28" s="4" customFormat="1" ht="50" customHeight="1">
      <c r="A1006" s="4" t="s">
        <v>2016</v>
      </c>
      <c r="B1006" s="13"/>
      <c r="C1006" s="4" t="s">
        <v>4</v>
      </c>
      <c r="D1006" s="4" t="s">
        <v>1516</v>
      </c>
      <c r="E1006" s="4" t="s">
        <v>2008</v>
      </c>
      <c r="F1006" s="4" t="s">
        <v>2009</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1890</v>
      </c>
      <c r="AA1006" s="4">
        <f>STOCK[[#This Row],[Costo total]]*STOCK[[#This Row],[Entradas]]</f>
        <v>0</v>
      </c>
      <c r="AB1006" s="4">
        <f>STOCK[[#This Row],[Stock Actual]]*STOCK[[#This Row],[Costo total]]</f>
        <v>0</v>
      </c>
    </row>
    <row r="1007" spans="1:28" s="6" customFormat="1" ht="50" customHeight="1">
      <c r="A1007" s="6" t="s">
        <v>2017</v>
      </c>
      <c r="B1007" s="13"/>
      <c r="C1007" s="6" t="s">
        <v>4</v>
      </c>
      <c r="D1007" s="6" t="s">
        <v>2192</v>
      </c>
      <c r="E1007" s="6" t="s">
        <v>2010</v>
      </c>
      <c r="F1007" s="6" t="s">
        <v>2193</v>
      </c>
      <c r="G1007" s="6" t="s">
        <v>2011</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1890</v>
      </c>
      <c r="AA1007" s="6">
        <f>STOCK[[#This Row],[Costo total]]*STOCK[[#This Row],[Entradas]]</f>
        <v>0</v>
      </c>
      <c r="AB1007" s="6">
        <f>STOCK[[#This Row],[Stock Actual]]*STOCK[[#This Row],[Costo total]]</f>
        <v>0</v>
      </c>
    </row>
    <row r="1008" spans="1:28" s="4" customFormat="1" ht="50" customHeight="1">
      <c r="A1008" s="4" t="s">
        <v>2018</v>
      </c>
      <c r="B1008" s="13"/>
      <c r="C1008" s="4" t="s">
        <v>4</v>
      </c>
      <c r="D1008" s="4" t="s">
        <v>2192</v>
      </c>
      <c r="E1008" s="4" t="s">
        <v>2012</v>
      </c>
      <c r="F1008" s="4" t="s">
        <v>2193</v>
      </c>
      <c r="G1008" s="4" t="s">
        <v>2011</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1890</v>
      </c>
      <c r="AA1008" s="4">
        <f>STOCK[[#This Row],[Costo total]]*STOCK[[#This Row],[Entradas]]</f>
        <v>0</v>
      </c>
      <c r="AB1008" s="4">
        <f>STOCK[[#This Row],[Stock Actual]]*STOCK[[#This Row],[Costo total]]</f>
        <v>0</v>
      </c>
    </row>
    <row r="1009" spans="1:28" s="6" customFormat="1" ht="50" customHeight="1">
      <c r="A1009" s="6" t="s">
        <v>2019</v>
      </c>
      <c r="B1009" s="13"/>
      <c r="C1009" s="6" t="s">
        <v>4</v>
      </c>
      <c r="D1009" s="6" t="s">
        <v>2192</v>
      </c>
      <c r="E1009" s="6" t="s">
        <v>2013</v>
      </c>
      <c r="F1009" s="6" t="s">
        <v>2193</v>
      </c>
      <c r="G1009" s="6" t="s">
        <v>2011</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1890</v>
      </c>
      <c r="AA1009" s="6">
        <f>STOCK[[#This Row],[Costo total]]*STOCK[[#This Row],[Entradas]]</f>
        <v>0</v>
      </c>
      <c r="AB1009" s="6">
        <f>STOCK[[#This Row],[Stock Actual]]*STOCK[[#This Row],[Costo total]]</f>
        <v>0</v>
      </c>
    </row>
    <row r="1010" spans="1:28" s="4" customFormat="1" ht="50" customHeight="1">
      <c r="A1010" s="4" t="s">
        <v>2020</v>
      </c>
      <c r="B1010" s="13"/>
      <c r="C1010" s="4" t="s">
        <v>4</v>
      </c>
      <c r="D1010" s="4" t="s">
        <v>2192</v>
      </c>
      <c r="E1010" s="4" t="s">
        <v>2014</v>
      </c>
      <c r="F1010" s="4" t="s">
        <v>2193</v>
      </c>
      <c r="G1010" s="4" t="s">
        <v>2011</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1890</v>
      </c>
      <c r="AA1010" s="4">
        <f>STOCK[[#This Row],[Costo total]]*STOCK[[#This Row],[Entradas]]</f>
        <v>0</v>
      </c>
      <c r="AB1010" s="4">
        <f>STOCK[[#This Row],[Stock Actual]]*STOCK[[#This Row],[Costo total]]</f>
        <v>0</v>
      </c>
    </row>
    <row r="1011" spans="1:28" s="6" customFormat="1" ht="50" customHeight="1">
      <c r="A1011" s="6" t="s">
        <v>2021</v>
      </c>
      <c r="B1011" s="13"/>
      <c r="C1011" s="6" t="s">
        <v>4</v>
      </c>
      <c r="D1011" s="6" t="s">
        <v>2192</v>
      </c>
      <c r="E1011" s="6" t="s">
        <v>2015</v>
      </c>
      <c r="F1011" s="6" t="s">
        <v>2194</v>
      </c>
      <c r="G1011" s="6" t="s">
        <v>2011</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1890</v>
      </c>
      <c r="AA1011" s="6">
        <f>STOCK[[#This Row],[Costo total]]*STOCK[[#This Row],[Entradas]]</f>
        <v>0</v>
      </c>
      <c r="AB1011" s="6">
        <f>STOCK[[#This Row],[Stock Actual]]*STOCK[[#This Row],[Costo total]]</f>
        <v>0</v>
      </c>
    </row>
    <row r="1012" spans="1:28" s="4" customFormat="1" ht="50" customHeight="1">
      <c r="A1012" s="4" t="s">
        <v>1967</v>
      </c>
      <c r="B1012" s="13"/>
      <c r="C1012" s="4" t="s">
        <v>4</v>
      </c>
      <c r="D1012" s="4" t="s">
        <v>1516</v>
      </c>
      <c r="E1012" s="4" t="s">
        <v>2022</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1890</v>
      </c>
      <c r="AA1012" s="4">
        <f>STOCK[[#This Row],[Costo total]]*STOCK[[#This Row],[Entradas]]</f>
        <v>0</v>
      </c>
      <c r="AB1012" s="4">
        <f>STOCK[[#This Row],[Stock Actual]]*STOCK[[#This Row],[Costo total]]</f>
        <v>0</v>
      </c>
    </row>
    <row r="1013" spans="1:28" s="6" customFormat="1" ht="50" customHeight="1">
      <c r="A1013" s="6" t="s">
        <v>1968</v>
      </c>
      <c r="B1013" s="13"/>
      <c r="C1013" s="6" t="s">
        <v>4</v>
      </c>
      <c r="D1013" s="6" t="s">
        <v>1516</v>
      </c>
      <c r="E1013" s="6" t="s">
        <v>2024</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1890</v>
      </c>
      <c r="AA1013" s="6">
        <f>STOCK[[#This Row],[Costo total]]*STOCK[[#This Row],[Entradas]]</f>
        <v>0</v>
      </c>
      <c r="AB1013" s="6">
        <f>STOCK[[#This Row],[Stock Actual]]*STOCK[[#This Row],[Costo total]]</f>
        <v>0</v>
      </c>
    </row>
    <row r="1014" spans="1:28" s="4" customFormat="1" ht="50" customHeight="1">
      <c r="A1014" s="4" t="s">
        <v>1969</v>
      </c>
      <c r="B1014" s="13"/>
      <c r="C1014" s="4" t="s">
        <v>4</v>
      </c>
      <c r="D1014" s="4" t="s">
        <v>1516</v>
      </c>
      <c r="E1014" s="4" t="s">
        <v>2028</v>
      </c>
      <c r="F1014" s="4" t="s">
        <v>1549</v>
      </c>
      <c r="G1014" s="4" t="s">
        <v>1142</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1890</v>
      </c>
      <c r="AA1014" s="4">
        <f>STOCK[[#This Row],[Costo total]]*STOCK[[#This Row],[Entradas]]</f>
        <v>0</v>
      </c>
      <c r="AB1014" s="4">
        <f>STOCK[[#This Row],[Stock Actual]]*STOCK[[#This Row],[Costo total]]</f>
        <v>0</v>
      </c>
    </row>
    <row r="1015" spans="1:28" s="6" customFormat="1" ht="50" customHeight="1">
      <c r="A1015" s="6" t="s">
        <v>2033</v>
      </c>
      <c r="B1015" s="13"/>
      <c r="C1015" s="6" t="s">
        <v>4</v>
      </c>
      <c r="D1015" s="6" t="s">
        <v>101</v>
      </c>
      <c r="E1015" s="6" t="s">
        <v>2034</v>
      </c>
      <c r="F1015" s="6" t="s">
        <v>550</v>
      </c>
      <c r="G1015" s="6" t="s">
        <v>1478</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1477</v>
      </c>
      <c r="AA1015" s="6">
        <f>STOCK[[#This Row],[Costo total]]*STOCK[[#This Row],[Entradas]]</f>
        <v>26.42</v>
      </c>
      <c r="AB1015" s="6">
        <f>STOCK[[#This Row],[Stock Actual]]*STOCK[[#This Row],[Costo total]]</f>
        <v>0</v>
      </c>
    </row>
    <row r="1016" spans="1:28" s="4" customFormat="1" ht="50" customHeight="1">
      <c r="A1016" s="4" t="s">
        <v>2035</v>
      </c>
      <c r="B1016" s="13"/>
      <c r="C1016" s="4" t="s">
        <v>4</v>
      </c>
      <c r="D1016" s="4" t="s">
        <v>2160</v>
      </c>
      <c r="E1016" s="4" t="s">
        <v>1863</v>
      </c>
      <c r="F1016" s="4" t="s">
        <v>239</v>
      </c>
      <c r="G1016" s="4" t="s">
        <v>1861</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1867</v>
      </c>
      <c r="AA1016" s="4">
        <f>STOCK[[#This Row],[Costo total]]*STOCK[[#This Row],[Entradas]]</f>
        <v>21.2</v>
      </c>
      <c r="AB1016" s="4">
        <f>STOCK[[#This Row],[Stock Actual]]*STOCK[[#This Row],[Costo total]]</f>
        <v>21.2</v>
      </c>
    </row>
    <row r="1017" spans="1:28" s="6" customFormat="1" ht="50" customHeight="1">
      <c r="A1017" s="6" t="s">
        <v>2046</v>
      </c>
      <c r="B1017" s="13"/>
      <c r="C1017" s="6" t="s">
        <v>4</v>
      </c>
      <c r="D1017" s="6" t="s">
        <v>2142</v>
      </c>
      <c r="E1017" s="6" t="s">
        <v>2047</v>
      </c>
      <c r="F1017" s="6" t="s">
        <v>2048</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8" s="4" customFormat="1" ht="50" customHeight="1">
      <c r="A1018" s="4" t="s">
        <v>2049</v>
      </c>
      <c r="B1018" s="13" t="s">
        <v>2111</v>
      </c>
      <c r="C1018" s="4" t="s">
        <v>4</v>
      </c>
      <c r="D1018" s="4" t="s">
        <v>1894</v>
      </c>
      <c r="E1018" s="4" t="s">
        <v>1656</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8" s="6" customFormat="1" ht="50" customHeight="1">
      <c r="A1019" s="6" t="s">
        <v>2050</v>
      </c>
      <c r="B1019" s="13"/>
      <c r="C1019" s="6" t="s">
        <v>4</v>
      </c>
      <c r="D1019" s="6" t="s">
        <v>1894</v>
      </c>
      <c r="E1019" s="6" t="s">
        <v>3005</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8" s="4" customFormat="1" ht="50" customHeight="1">
      <c r="A1020" s="4" t="s">
        <v>2051</v>
      </c>
      <c r="B1020" s="13"/>
      <c r="C1020" s="4" t="s">
        <v>4</v>
      </c>
      <c r="D1020" s="4" t="s">
        <v>1894</v>
      </c>
      <c r="E1020" s="4" t="s">
        <v>3005</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8" s="6" customFormat="1" ht="50" customHeight="1">
      <c r="A1021" s="6" t="s">
        <v>2068</v>
      </c>
      <c r="B1021" s="13"/>
      <c r="C1021" s="6" t="s">
        <v>4</v>
      </c>
      <c r="D1021" s="6" t="s">
        <v>26</v>
      </c>
      <c r="E1021" s="6" t="s">
        <v>1531</v>
      </c>
      <c r="F1021" s="6" t="s">
        <v>2069</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8" s="4" customFormat="1" ht="50" customHeight="1">
      <c r="A1022" s="4" t="s">
        <v>2109</v>
      </c>
      <c r="B1022" s="13" t="s">
        <v>2111</v>
      </c>
      <c r="C1022" s="4" t="s">
        <v>4</v>
      </c>
      <c r="D1022" s="4" t="s">
        <v>26</v>
      </c>
      <c r="E1022" s="4" t="s">
        <v>2105</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8" s="6" customFormat="1" ht="50" customHeight="1">
      <c r="A1023" s="4" t="s">
        <v>2948</v>
      </c>
      <c r="B1023" s="13"/>
      <c r="C1023" s="6" t="s">
        <v>4</v>
      </c>
      <c r="D1023" s="6" t="s">
        <v>26</v>
      </c>
      <c r="E1023" s="6" t="s">
        <v>2110</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row>
    <row r="1024" spans="1:28" s="4" customFormat="1" ht="50" customHeight="1">
      <c r="A1024" s="4" t="s">
        <v>2178</v>
      </c>
      <c r="B1024" s="13"/>
      <c r="C1024" s="4" t="s">
        <v>4</v>
      </c>
      <c r="D1024" s="4" t="s">
        <v>101</v>
      </c>
      <c r="E1024" s="4" t="s">
        <v>1285</v>
      </c>
      <c r="F1024" s="4" t="s">
        <v>2126</v>
      </c>
      <c r="G1024" s="4" t="s">
        <v>1142</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1476</v>
      </c>
      <c r="AA1024" s="4">
        <f>STOCK[[#This Row],[Costo total]]*STOCK[[#This Row],[Entradas]]</f>
        <v>20</v>
      </c>
      <c r="AB1024" s="4">
        <f>STOCK[[#This Row],[Stock Actual]]*STOCK[[#This Row],[Costo total]]</f>
        <v>0</v>
      </c>
    </row>
    <row r="1025" spans="1:28" s="6" customFormat="1" ht="50" customHeight="1">
      <c r="A1025" s="6" t="s">
        <v>1746</v>
      </c>
      <c r="B1025" s="13"/>
      <c r="C1025" s="6" t="s">
        <v>4</v>
      </c>
      <c r="D1025" s="6" t="s">
        <v>101</v>
      </c>
      <c r="E1025" s="6" t="s">
        <v>2975</v>
      </c>
      <c r="F1025" s="6" t="s">
        <v>250</v>
      </c>
      <c r="G1025" s="6" t="s">
        <v>1142</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2289</v>
      </c>
      <c r="B1026" s="13"/>
      <c r="C1026" s="4" t="s">
        <v>4</v>
      </c>
      <c r="D1026" s="4" t="s">
        <v>2036</v>
      </c>
      <c r="E1026" s="4" t="s">
        <v>2227</v>
      </c>
      <c r="F1026" s="4" t="s">
        <v>2493</v>
      </c>
      <c r="G1026" s="4" t="s">
        <v>1861</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2384</v>
      </c>
      <c r="AA1026" s="4">
        <f>STOCK[[#This Row],[Costo total]]*STOCK[[#This Row],[Entradas]]</f>
        <v>28.17</v>
      </c>
      <c r="AB1026" s="4">
        <f>STOCK[[#This Row],[Stock Actual]]*STOCK[[#This Row],[Costo total]]</f>
        <v>18.78</v>
      </c>
    </row>
    <row r="1027" spans="1:28" s="6" customFormat="1" ht="50" customHeight="1">
      <c r="A1027" s="6" t="s">
        <v>2290</v>
      </c>
      <c r="B1027" s="13"/>
      <c r="C1027" s="6" t="s">
        <v>4</v>
      </c>
      <c r="D1027" s="6" t="s">
        <v>2601</v>
      </c>
      <c r="E1027" s="6" t="s">
        <v>2228</v>
      </c>
      <c r="F1027" s="6" t="s">
        <v>2493</v>
      </c>
      <c r="G1027" s="6" t="s">
        <v>1861</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2385</v>
      </c>
      <c r="AA1027" s="6">
        <f>STOCK[[#This Row],[Costo total]]*STOCK[[#This Row],[Entradas]]</f>
        <v>13.56</v>
      </c>
      <c r="AB1027" s="6">
        <f>STOCK[[#This Row],[Stock Actual]]*STOCK[[#This Row],[Costo total]]</f>
        <v>0</v>
      </c>
    </row>
    <row r="1028" spans="1:28" s="4" customFormat="1" ht="50" customHeight="1">
      <c r="A1028" s="4" t="s">
        <v>2291</v>
      </c>
      <c r="B1028" s="13"/>
      <c r="C1028" s="4" t="s">
        <v>4</v>
      </c>
      <c r="D1028" s="4" t="s">
        <v>2601</v>
      </c>
      <c r="E1028" s="4" t="s">
        <v>2229</v>
      </c>
      <c r="F1028" s="4" t="s">
        <v>2493</v>
      </c>
      <c r="G1028" s="4" t="s">
        <v>1861</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2386</v>
      </c>
      <c r="AA1028" s="4">
        <f>STOCK[[#This Row],[Costo total]]*STOCK[[#This Row],[Entradas]]</f>
        <v>9.9400000000000013</v>
      </c>
      <c r="AB1028" s="4">
        <f>STOCK[[#This Row],[Stock Actual]]*STOCK[[#This Row],[Costo total]]</f>
        <v>4.9700000000000006</v>
      </c>
    </row>
    <row r="1029" spans="1:28" s="6" customFormat="1" ht="50" customHeight="1">
      <c r="A1029" s="6" t="s">
        <v>2292</v>
      </c>
      <c r="B1029" s="13"/>
      <c r="C1029" s="6" t="s">
        <v>4</v>
      </c>
      <c r="D1029" s="6" t="s">
        <v>2230</v>
      </c>
      <c r="E1029" s="6" t="s">
        <v>2231</v>
      </c>
      <c r="F1029" s="6" t="s">
        <v>241</v>
      </c>
      <c r="G1029" s="6" t="s">
        <v>1861</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2387</v>
      </c>
      <c r="AA1029" s="6">
        <f>STOCK[[#This Row],[Costo total]]*STOCK[[#This Row],[Entradas]]</f>
        <v>11.33</v>
      </c>
      <c r="AB1029" s="6">
        <f>STOCK[[#This Row],[Stock Actual]]*STOCK[[#This Row],[Costo total]]</f>
        <v>0</v>
      </c>
    </row>
    <row r="1030" spans="1:28" s="4" customFormat="1" ht="50" customHeight="1">
      <c r="A1030" s="4" t="s">
        <v>2293</v>
      </c>
      <c r="B1030" s="13"/>
      <c r="C1030" s="4" t="s">
        <v>4</v>
      </c>
      <c r="D1030" s="4" t="s">
        <v>2230</v>
      </c>
      <c r="E1030" s="4" t="s">
        <v>2231</v>
      </c>
      <c r="F1030" s="4" t="s">
        <v>243</v>
      </c>
      <c r="G1030" s="4" t="s">
        <v>1861</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2388</v>
      </c>
      <c r="AA1030" s="4">
        <f>STOCK[[#This Row],[Costo total]]*STOCK[[#This Row],[Entradas]]</f>
        <v>11.33</v>
      </c>
      <c r="AB1030" s="4">
        <f>STOCK[[#This Row],[Stock Actual]]*STOCK[[#This Row],[Costo total]]</f>
        <v>0</v>
      </c>
    </row>
    <row r="1031" spans="1:28" s="6" customFormat="1" ht="50" customHeight="1">
      <c r="A1031" s="6" t="s">
        <v>2294</v>
      </c>
      <c r="B1031" s="13"/>
      <c r="C1031" s="6" t="s">
        <v>4</v>
      </c>
      <c r="D1031" s="6" t="s">
        <v>2232</v>
      </c>
      <c r="E1031" s="6" t="s">
        <v>2233</v>
      </c>
      <c r="F1031" s="6" t="s">
        <v>244</v>
      </c>
      <c r="G1031" s="6" t="s">
        <v>1861</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2389</v>
      </c>
      <c r="AA1031" s="6">
        <f>STOCK[[#This Row],[Costo total]]*STOCK[[#This Row],[Entradas]]</f>
        <v>13.709999999999999</v>
      </c>
      <c r="AB1031" s="6">
        <f>STOCK[[#This Row],[Stock Actual]]*STOCK[[#This Row],[Costo total]]</f>
        <v>0</v>
      </c>
    </row>
    <row r="1032" spans="1:28" s="4" customFormat="1" ht="50" customHeight="1">
      <c r="A1032" s="4" t="s">
        <v>2295</v>
      </c>
      <c r="B1032" s="13"/>
      <c r="C1032" s="4" t="s">
        <v>4</v>
      </c>
      <c r="D1032" s="4" t="s">
        <v>2234</v>
      </c>
      <c r="E1032" s="4" t="s">
        <v>2233</v>
      </c>
      <c r="F1032" s="4" t="s">
        <v>241</v>
      </c>
      <c r="G1032" s="4" t="s">
        <v>1861</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2390</v>
      </c>
      <c r="AA1032" s="4">
        <f>STOCK[[#This Row],[Costo total]]*STOCK[[#This Row],[Entradas]]</f>
        <v>13.709999999999999</v>
      </c>
      <c r="AB1032" s="4">
        <f>STOCK[[#This Row],[Stock Actual]]*STOCK[[#This Row],[Costo total]]</f>
        <v>13.709999999999999</v>
      </c>
    </row>
    <row r="1033" spans="1:28" s="6" customFormat="1" ht="50" customHeight="1">
      <c r="A1033" s="6" t="s">
        <v>2296</v>
      </c>
      <c r="B1033" s="13"/>
      <c r="C1033" s="6" t="s">
        <v>4</v>
      </c>
      <c r="D1033" s="6" t="s">
        <v>1934</v>
      </c>
      <c r="E1033" s="6" t="s">
        <v>2235</v>
      </c>
      <c r="F1033" s="6" t="s">
        <v>244</v>
      </c>
      <c r="G1033" s="6" t="s">
        <v>1861</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2391</v>
      </c>
      <c r="AA1033" s="6">
        <f>STOCK[[#This Row],[Costo total]]*STOCK[[#This Row],[Entradas]]</f>
        <v>13.04</v>
      </c>
      <c r="AB1033" s="6">
        <f>STOCK[[#This Row],[Stock Actual]]*STOCK[[#This Row],[Costo total]]</f>
        <v>0</v>
      </c>
    </row>
    <row r="1034" spans="1:28" s="4" customFormat="1" ht="50" customHeight="1">
      <c r="A1034" s="4" t="s">
        <v>2297</v>
      </c>
      <c r="B1034" s="13"/>
      <c r="C1034" s="4" t="s">
        <v>4</v>
      </c>
      <c r="D1034" s="4" t="s">
        <v>2236</v>
      </c>
      <c r="E1034" s="4" t="s">
        <v>2237</v>
      </c>
      <c r="F1034" s="4" t="s">
        <v>244</v>
      </c>
      <c r="G1034" s="4" t="s">
        <v>1861</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2392</v>
      </c>
      <c r="AA1034" s="4">
        <f>STOCK[[#This Row],[Costo total]]*STOCK[[#This Row],[Entradas]]</f>
        <v>14.29</v>
      </c>
      <c r="AB1034" s="4">
        <f>STOCK[[#This Row],[Stock Actual]]*STOCK[[#This Row],[Costo total]]</f>
        <v>0</v>
      </c>
    </row>
    <row r="1035" spans="1:28" s="6" customFormat="1" ht="50" customHeight="1">
      <c r="A1035" s="6" t="s">
        <v>2486</v>
      </c>
      <c r="B1035" s="13"/>
      <c r="C1035" s="6" t="s">
        <v>4</v>
      </c>
      <c r="D1035" s="6" t="s">
        <v>2238</v>
      </c>
      <c r="E1035" s="6" t="s">
        <v>2239</v>
      </c>
      <c r="F1035" s="6" t="s">
        <v>3066</v>
      </c>
      <c r="G1035" s="6" t="s">
        <v>1861</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2393</v>
      </c>
      <c r="AA1035" s="6">
        <f>STOCK[[#This Row],[Costo total]]*STOCK[[#This Row],[Entradas]]</f>
        <v>20.100000000000001</v>
      </c>
      <c r="AB1035" s="6">
        <f>STOCK[[#This Row],[Stock Actual]]*STOCK[[#This Row],[Costo total]]</f>
        <v>10.050000000000001</v>
      </c>
    </row>
    <row r="1036" spans="1:28" s="4" customFormat="1" ht="50" customHeight="1">
      <c r="A1036" s="4" t="s">
        <v>2298</v>
      </c>
      <c r="B1036" s="13"/>
      <c r="C1036" s="4" t="s">
        <v>4</v>
      </c>
      <c r="D1036" s="4" t="s">
        <v>2240</v>
      </c>
      <c r="E1036" s="4" t="s">
        <v>2239</v>
      </c>
      <c r="F1036" s="4" t="s">
        <v>2241</v>
      </c>
      <c r="G1036" s="4" t="s">
        <v>1861</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2394</v>
      </c>
      <c r="AA1036" s="4">
        <f>STOCK[[#This Row],[Costo total]]*STOCK[[#This Row],[Entradas]]</f>
        <v>20.100000000000001</v>
      </c>
      <c r="AB1036" s="4">
        <f>STOCK[[#This Row],[Stock Actual]]*STOCK[[#This Row],[Costo total]]</f>
        <v>0</v>
      </c>
    </row>
    <row r="1037" spans="1:28" s="6" customFormat="1" ht="50" customHeight="1">
      <c r="A1037" s="6" t="s">
        <v>2299</v>
      </c>
      <c r="B1037" s="13"/>
      <c r="C1037" s="6" t="s">
        <v>4</v>
      </c>
      <c r="D1037" s="6" t="s">
        <v>2240</v>
      </c>
      <c r="E1037" s="6" t="s">
        <v>2239</v>
      </c>
      <c r="F1037" s="6" t="s">
        <v>3065</v>
      </c>
      <c r="G1037" s="6" t="s">
        <v>1861</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2395</v>
      </c>
      <c r="AA1037" s="6">
        <f>STOCK[[#This Row],[Costo total]]*STOCK[[#This Row],[Entradas]]</f>
        <v>20.100000000000001</v>
      </c>
      <c r="AB1037" s="6">
        <f>STOCK[[#This Row],[Stock Actual]]*STOCK[[#This Row],[Costo total]]</f>
        <v>10.050000000000001</v>
      </c>
    </row>
    <row r="1038" spans="1:28" s="4" customFormat="1" ht="50" customHeight="1">
      <c r="A1038" s="4" t="s">
        <v>2300</v>
      </c>
      <c r="B1038" s="13"/>
      <c r="C1038" s="4" t="s">
        <v>4</v>
      </c>
      <c r="D1038" s="4" t="s">
        <v>2232</v>
      </c>
      <c r="E1038" s="4" t="s">
        <v>2242</v>
      </c>
      <c r="F1038" s="4" t="s">
        <v>244</v>
      </c>
      <c r="G1038" s="4" t="s">
        <v>1861</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2396</v>
      </c>
      <c r="AA1038" s="4">
        <f>STOCK[[#This Row],[Costo total]]*STOCK[[#This Row],[Entradas]]</f>
        <v>12.17</v>
      </c>
      <c r="AB1038" s="4">
        <f>STOCK[[#This Row],[Stock Actual]]*STOCK[[#This Row],[Costo total]]</f>
        <v>0</v>
      </c>
    </row>
    <row r="1039" spans="1:28" s="6" customFormat="1" ht="50" customHeight="1">
      <c r="A1039" s="6" t="s">
        <v>2301</v>
      </c>
      <c r="B1039" s="13"/>
      <c r="C1039" s="6" t="s">
        <v>4</v>
      </c>
      <c r="D1039" s="6" t="s">
        <v>2234</v>
      </c>
      <c r="E1039" s="6" t="s">
        <v>2242</v>
      </c>
      <c r="F1039" s="6" t="s">
        <v>243</v>
      </c>
      <c r="G1039" s="6" t="s">
        <v>1861</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2397</v>
      </c>
      <c r="AA1039" s="6">
        <f>STOCK[[#This Row],[Costo total]]*STOCK[[#This Row],[Entradas]]</f>
        <v>12.17</v>
      </c>
      <c r="AB1039" s="6">
        <f>STOCK[[#This Row],[Stock Actual]]*STOCK[[#This Row],[Costo total]]</f>
        <v>0</v>
      </c>
    </row>
    <row r="1040" spans="1:28" s="4" customFormat="1" ht="50" customHeight="1">
      <c r="A1040" s="4" t="s">
        <v>2302</v>
      </c>
      <c r="B1040" s="13"/>
      <c r="C1040" s="4" t="s">
        <v>4</v>
      </c>
      <c r="D1040" s="4" t="s">
        <v>2234</v>
      </c>
      <c r="E1040" s="4" t="s">
        <v>2242</v>
      </c>
      <c r="F1040" s="4" t="s">
        <v>241</v>
      </c>
      <c r="G1040" s="4" t="s">
        <v>1861</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2398</v>
      </c>
      <c r="AA1040" s="4">
        <f>STOCK[[#This Row],[Costo total]]*STOCK[[#This Row],[Entradas]]</f>
        <v>12.17</v>
      </c>
      <c r="AB1040" s="4">
        <f>STOCK[[#This Row],[Stock Actual]]*STOCK[[#This Row],[Costo total]]</f>
        <v>0</v>
      </c>
    </row>
    <row r="1041" spans="1:28" s="6" customFormat="1" ht="50" customHeight="1">
      <c r="A1041" s="6" t="s">
        <v>2303</v>
      </c>
      <c r="B1041" s="13"/>
      <c r="C1041" s="6" t="s">
        <v>4</v>
      </c>
      <c r="D1041" s="6" t="s">
        <v>2234</v>
      </c>
      <c r="E1041" s="6" t="s">
        <v>2243</v>
      </c>
      <c r="F1041" s="6" t="s">
        <v>241</v>
      </c>
      <c r="G1041" s="6" t="s">
        <v>1861</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2399</v>
      </c>
      <c r="AA1041" s="6">
        <f>STOCK[[#This Row],[Costo total]]*STOCK[[#This Row],[Entradas]]</f>
        <v>10.469999999999999</v>
      </c>
      <c r="AB1041" s="6">
        <f>STOCK[[#This Row],[Stock Actual]]*STOCK[[#This Row],[Costo total]]</f>
        <v>10.469999999999999</v>
      </c>
    </row>
    <row r="1042" spans="1:28" s="4" customFormat="1" ht="50" customHeight="1">
      <c r="A1042" s="4" t="s">
        <v>2304</v>
      </c>
      <c r="B1042" s="13"/>
      <c r="C1042" s="4" t="s">
        <v>4</v>
      </c>
      <c r="D1042" s="4" t="s">
        <v>2232</v>
      </c>
      <c r="E1042" s="4" t="s">
        <v>2244</v>
      </c>
      <c r="F1042" s="4" t="s">
        <v>244</v>
      </c>
      <c r="G1042" s="4" t="s">
        <v>1861</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2400</v>
      </c>
      <c r="AA1042" s="4">
        <f>STOCK[[#This Row],[Costo total]]*STOCK[[#This Row],[Entradas]]</f>
        <v>12.93</v>
      </c>
      <c r="AB1042" s="4">
        <f>STOCK[[#This Row],[Stock Actual]]*STOCK[[#This Row],[Costo total]]</f>
        <v>0</v>
      </c>
    </row>
    <row r="1043" spans="1:28" s="6" customFormat="1" ht="50" customHeight="1">
      <c r="A1043" s="6" t="s">
        <v>2305</v>
      </c>
      <c r="B1043" s="13"/>
      <c r="C1043" s="6" t="s">
        <v>4</v>
      </c>
      <c r="D1043" s="6" t="s">
        <v>2234</v>
      </c>
      <c r="E1043" s="6" t="s">
        <v>2244</v>
      </c>
      <c r="F1043" s="6" t="s">
        <v>243</v>
      </c>
      <c r="G1043" s="6" t="s">
        <v>1861</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2401</v>
      </c>
      <c r="AA1043" s="6">
        <f>STOCK[[#This Row],[Costo total]]*STOCK[[#This Row],[Entradas]]</f>
        <v>12.93</v>
      </c>
      <c r="AB1043" s="6">
        <f>STOCK[[#This Row],[Stock Actual]]*STOCK[[#This Row],[Costo total]]</f>
        <v>0</v>
      </c>
    </row>
    <row r="1044" spans="1:28" s="4" customFormat="1" ht="50" customHeight="1">
      <c r="A1044" s="4" t="s">
        <v>2306</v>
      </c>
      <c r="B1044" s="13"/>
      <c r="C1044" s="4" t="s">
        <v>4</v>
      </c>
      <c r="D1044" s="4" t="s">
        <v>2245</v>
      </c>
      <c r="E1044" s="4" t="s">
        <v>2246</v>
      </c>
      <c r="F1044" s="4" t="s">
        <v>244</v>
      </c>
      <c r="G1044" s="4" t="s">
        <v>1861</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2402</v>
      </c>
      <c r="AA1044" s="4">
        <f>STOCK[[#This Row],[Costo total]]*STOCK[[#This Row],[Entradas]]</f>
        <v>20.48</v>
      </c>
      <c r="AB1044" s="4">
        <f>STOCK[[#This Row],[Stock Actual]]*STOCK[[#This Row],[Costo total]]</f>
        <v>0</v>
      </c>
    </row>
    <row r="1045" spans="1:28" s="6" customFormat="1" ht="50" customHeight="1">
      <c r="A1045" s="6" t="s">
        <v>2487</v>
      </c>
      <c r="B1045" s="13"/>
      <c r="C1045" s="6" t="s">
        <v>4</v>
      </c>
      <c r="D1045" s="6" t="s">
        <v>2245</v>
      </c>
      <c r="E1045" s="6" t="s">
        <v>2246</v>
      </c>
      <c r="F1045" s="6" t="s">
        <v>243</v>
      </c>
      <c r="G1045" s="6" t="s">
        <v>1861</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2403</v>
      </c>
      <c r="AA1045" s="6">
        <f>STOCK[[#This Row],[Costo total]]*STOCK[[#This Row],[Entradas]]</f>
        <v>20.48</v>
      </c>
      <c r="AB1045" s="6">
        <f>STOCK[[#This Row],[Stock Actual]]*STOCK[[#This Row],[Costo total]]</f>
        <v>0</v>
      </c>
    </row>
    <row r="1046" spans="1:28" s="4" customFormat="1" ht="50" customHeight="1">
      <c r="A1046" s="4" t="s">
        <v>2307</v>
      </c>
      <c r="B1046" s="13"/>
      <c r="C1046" s="4" t="s">
        <v>4</v>
      </c>
      <c r="D1046" s="4" t="s">
        <v>2245</v>
      </c>
      <c r="E1046" s="4" t="s">
        <v>2246</v>
      </c>
      <c r="F1046" s="4" t="s">
        <v>241</v>
      </c>
      <c r="G1046" s="4" t="s">
        <v>1861</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2404</v>
      </c>
      <c r="AA1046" s="4">
        <f>STOCK[[#This Row],[Costo total]]*STOCK[[#This Row],[Entradas]]</f>
        <v>20.48</v>
      </c>
      <c r="AB1046" s="4">
        <f>STOCK[[#This Row],[Stock Actual]]*STOCK[[#This Row],[Costo total]]</f>
        <v>0</v>
      </c>
    </row>
    <row r="1047" spans="1:28" s="6" customFormat="1" ht="50" customHeight="1">
      <c r="A1047" s="6" t="s">
        <v>2308</v>
      </c>
      <c r="B1047" s="13"/>
      <c r="C1047" s="6" t="s">
        <v>4</v>
      </c>
      <c r="D1047" s="6" t="s">
        <v>2245</v>
      </c>
      <c r="E1047" s="6" t="s">
        <v>2247</v>
      </c>
      <c r="F1047" s="6" t="s">
        <v>244</v>
      </c>
      <c r="G1047" s="6" t="s">
        <v>1861</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2405</v>
      </c>
      <c r="AA1047" s="6">
        <f>STOCK[[#This Row],[Costo total]]*STOCK[[#This Row],[Entradas]]</f>
        <v>15.819999999999999</v>
      </c>
      <c r="AB1047" s="6">
        <f>STOCK[[#This Row],[Stock Actual]]*STOCK[[#This Row],[Costo total]]</f>
        <v>7.9099999999999993</v>
      </c>
    </row>
    <row r="1048" spans="1:28" s="4" customFormat="1" ht="50" customHeight="1">
      <c r="A1048" s="4" t="s">
        <v>2309</v>
      </c>
      <c r="B1048" s="13"/>
      <c r="C1048" s="4" t="s">
        <v>4</v>
      </c>
      <c r="D1048" s="4" t="s">
        <v>2245</v>
      </c>
      <c r="E1048" s="4" t="s">
        <v>2247</v>
      </c>
      <c r="F1048" s="4" t="s">
        <v>243</v>
      </c>
      <c r="G1048" s="4" t="s">
        <v>1861</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2406</v>
      </c>
      <c r="AA1048" s="4">
        <f>STOCK[[#This Row],[Costo total]]*STOCK[[#This Row],[Entradas]]</f>
        <v>15.819999999999999</v>
      </c>
      <c r="AB1048" s="4">
        <f>STOCK[[#This Row],[Stock Actual]]*STOCK[[#This Row],[Costo total]]</f>
        <v>0</v>
      </c>
    </row>
    <row r="1049" spans="1:28" s="6" customFormat="1" ht="50" customHeight="1">
      <c r="A1049" s="6" t="s">
        <v>2310</v>
      </c>
      <c r="B1049" s="13"/>
      <c r="C1049" s="6" t="s">
        <v>4</v>
      </c>
      <c r="D1049" s="6" t="s">
        <v>2245</v>
      </c>
      <c r="E1049" s="6" t="s">
        <v>2247</v>
      </c>
      <c r="F1049" s="6" t="s">
        <v>241</v>
      </c>
      <c r="G1049" s="6" t="s">
        <v>1861</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2407</v>
      </c>
      <c r="AA1049" s="6">
        <f>STOCK[[#This Row],[Costo total]]*STOCK[[#This Row],[Entradas]]</f>
        <v>15.819999999999999</v>
      </c>
      <c r="AB1049" s="6">
        <f>STOCK[[#This Row],[Stock Actual]]*STOCK[[#This Row],[Costo total]]</f>
        <v>0</v>
      </c>
    </row>
    <row r="1050" spans="1:28" s="4" customFormat="1" ht="50" customHeight="1">
      <c r="A1050" s="4" t="s">
        <v>2311</v>
      </c>
      <c r="B1050" s="13"/>
      <c r="C1050" s="4" t="s">
        <v>4</v>
      </c>
      <c r="D1050" s="4" t="s">
        <v>2245</v>
      </c>
      <c r="E1050" s="4" t="s">
        <v>2248</v>
      </c>
      <c r="F1050" s="4" t="s">
        <v>244</v>
      </c>
      <c r="G1050" s="4" t="s">
        <v>1861</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2408</v>
      </c>
      <c r="AA1050" s="4">
        <f>STOCK[[#This Row],[Costo total]]*STOCK[[#This Row],[Entradas]]</f>
        <v>6.2299999999999995</v>
      </c>
      <c r="AB1050" s="4">
        <f>STOCK[[#This Row],[Stock Actual]]*STOCK[[#This Row],[Costo total]]</f>
        <v>0</v>
      </c>
    </row>
    <row r="1051" spans="1:28" s="6" customFormat="1" ht="50" customHeight="1">
      <c r="A1051" s="6" t="s">
        <v>2312</v>
      </c>
      <c r="B1051" s="13"/>
      <c r="C1051" s="6" t="s">
        <v>4</v>
      </c>
      <c r="D1051" s="6" t="s">
        <v>2234</v>
      </c>
      <c r="E1051" s="6" t="s">
        <v>2249</v>
      </c>
      <c r="F1051" s="6" t="s">
        <v>244</v>
      </c>
      <c r="G1051" s="6" t="s">
        <v>1861</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2409</v>
      </c>
      <c r="AA1051" s="6">
        <f>STOCK[[#This Row],[Costo total]]*STOCK[[#This Row],[Entradas]]</f>
        <v>8.6199999999999992</v>
      </c>
      <c r="AB1051" s="6">
        <f>STOCK[[#This Row],[Stock Actual]]*STOCK[[#This Row],[Costo total]]</f>
        <v>0</v>
      </c>
    </row>
    <row r="1052" spans="1:28" s="4" customFormat="1" ht="50" customHeight="1">
      <c r="A1052" s="4" t="s">
        <v>2313</v>
      </c>
      <c r="B1052" s="13"/>
      <c r="C1052" s="4" t="s">
        <v>4</v>
      </c>
      <c r="D1052" s="4" t="s">
        <v>2234</v>
      </c>
      <c r="E1052" s="4" t="s">
        <v>2249</v>
      </c>
      <c r="F1052" s="4" t="s">
        <v>243</v>
      </c>
      <c r="G1052" s="4" t="s">
        <v>1861</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2410</v>
      </c>
      <c r="AA1052" s="4">
        <f>STOCK[[#This Row],[Costo total]]*STOCK[[#This Row],[Entradas]]</f>
        <v>17.239999999999998</v>
      </c>
      <c r="AB1052" s="4">
        <f>STOCK[[#This Row],[Stock Actual]]*STOCK[[#This Row],[Costo total]]</f>
        <v>0</v>
      </c>
    </row>
    <row r="1053" spans="1:28" s="6" customFormat="1" ht="50" customHeight="1">
      <c r="A1053" s="6" t="s">
        <v>2314</v>
      </c>
      <c r="B1053" s="13"/>
      <c r="C1053" s="6" t="s">
        <v>4</v>
      </c>
      <c r="D1053" s="6" t="s">
        <v>2234</v>
      </c>
      <c r="E1053" s="6" t="s">
        <v>2249</v>
      </c>
      <c r="F1053" s="6" t="s">
        <v>241</v>
      </c>
      <c r="G1053" s="6" t="s">
        <v>1861</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2411</v>
      </c>
      <c r="AA1053" s="6">
        <f>STOCK[[#This Row],[Costo total]]*STOCK[[#This Row],[Entradas]]</f>
        <v>17.239999999999998</v>
      </c>
      <c r="AB1053" s="6">
        <f>STOCK[[#This Row],[Stock Actual]]*STOCK[[#This Row],[Costo total]]</f>
        <v>0</v>
      </c>
    </row>
    <row r="1054" spans="1:28" s="4" customFormat="1" ht="50" customHeight="1">
      <c r="A1054" s="4" t="s">
        <v>2315</v>
      </c>
      <c r="B1054" s="13"/>
      <c r="C1054" s="4" t="s">
        <v>4</v>
      </c>
      <c r="D1054" s="4" t="s">
        <v>2234</v>
      </c>
      <c r="E1054" s="4" t="s">
        <v>2249</v>
      </c>
      <c r="F1054" s="4" t="s">
        <v>238</v>
      </c>
      <c r="G1054" s="4" t="s">
        <v>1861</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2412</v>
      </c>
      <c r="AA1054" s="4">
        <f>STOCK[[#This Row],[Costo total]]*STOCK[[#This Row],[Entradas]]</f>
        <v>17.239999999999998</v>
      </c>
      <c r="AB1054" s="4">
        <f>STOCK[[#This Row],[Stock Actual]]*STOCK[[#This Row],[Costo total]]</f>
        <v>0</v>
      </c>
    </row>
    <row r="1055" spans="1:28" s="6" customFormat="1" ht="50" customHeight="1">
      <c r="A1055" s="6" t="s">
        <v>2488</v>
      </c>
      <c r="B1055" s="13"/>
      <c r="C1055" s="6" t="s">
        <v>4</v>
      </c>
      <c r="D1055" s="6" t="s">
        <v>2236</v>
      </c>
      <c r="E1055" s="6" t="s">
        <v>2250</v>
      </c>
      <c r="F1055" s="6" t="s">
        <v>244</v>
      </c>
      <c r="G1055" s="6" t="s">
        <v>1861</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2413</v>
      </c>
      <c r="AA1055" s="6">
        <f>STOCK[[#This Row],[Costo total]]*STOCK[[#This Row],[Entradas]]</f>
        <v>29.96</v>
      </c>
      <c r="AB1055" s="6">
        <f>STOCK[[#This Row],[Stock Actual]]*STOCK[[#This Row],[Costo total]]</f>
        <v>14.98</v>
      </c>
    </row>
    <row r="1056" spans="1:28" s="4" customFormat="1" ht="50" customHeight="1">
      <c r="A1056" s="4" t="s">
        <v>2316</v>
      </c>
      <c r="B1056" s="13"/>
      <c r="C1056" s="4" t="s">
        <v>4</v>
      </c>
      <c r="D1056" s="4" t="s">
        <v>2236</v>
      </c>
      <c r="E1056" s="4" t="s">
        <v>2250</v>
      </c>
      <c r="F1056" s="4" t="s">
        <v>243</v>
      </c>
      <c r="G1056" s="4" t="s">
        <v>1861</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2414</v>
      </c>
      <c r="AA1056" s="4">
        <f>STOCK[[#This Row],[Costo total]]*STOCK[[#This Row],[Entradas]]</f>
        <v>29.96</v>
      </c>
      <c r="AB1056" s="4">
        <f>STOCK[[#This Row],[Stock Actual]]*STOCK[[#This Row],[Costo total]]</f>
        <v>29.96</v>
      </c>
    </row>
    <row r="1057" spans="1:28" s="6" customFormat="1" ht="50" customHeight="1">
      <c r="A1057" s="6" t="s">
        <v>2317</v>
      </c>
      <c r="B1057" s="13"/>
      <c r="C1057" s="6" t="s">
        <v>4</v>
      </c>
      <c r="D1057" s="6" t="s">
        <v>2234</v>
      </c>
      <c r="E1057" s="6" t="s">
        <v>2233</v>
      </c>
      <c r="F1057" s="6" t="s">
        <v>243</v>
      </c>
      <c r="G1057" s="6" t="s">
        <v>1861</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2415</v>
      </c>
      <c r="AA1057" s="6">
        <f>STOCK[[#This Row],[Costo total]]*STOCK[[#This Row],[Entradas]]</f>
        <v>13.709999999999999</v>
      </c>
      <c r="AB1057" s="6">
        <f>STOCK[[#This Row],[Stock Actual]]*STOCK[[#This Row],[Costo total]]</f>
        <v>13.709999999999999</v>
      </c>
    </row>
    <row r="1058" spans="1:28" s="4" customFormat="1" ht="50" customHeight="1">
      <c r="A1058" s="4" t="s">
        <v>2318</v>
      </c>
      <c r="B1058" s="13"/>
      <c r="C1058" s="4" t="s">
        <v>4</v>
      </c>
      <c r="D1058" s="4" t="s">
        <v>2234</v>
      </c>
      <c r="E1058" s="4" t="s">
        <v>2251</v>
      </c>
      <c r="F1058" s="4" t="s">
        <v>244</v>
      </c>
      <c r="G1058" s="4" t="s">
        <v>1861</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2416</v>
      </c>
      <c r="AA1058" s="4">
        <f>STOCK[[#This Row],[Costo total]]*STOCK[[#This Row],[Entradas]]</f>
        <v>10.38</v>
      </c>
      <c r="AB1058" s="4">
        <f>STOCK[[#This Row],[Stock Actual]]*STOCK[[#This Row],[Costo total]]</f>
        <v>10.38</v>
      </c>
    </row>
    <row r="1059" spans="1:28" s="6" customFormat="1" ht="50" customHeight="1">
      <c r="A1059" s="6" t="s">
        <v>2319</v>
      </c>
      <c r="B1059" s="13"/>
      <c r="C1059" s="6" t="s">
        <v>4</v>
      </c>
      <c r="D1059" s="6" t="s">
        <v>2234</v>
      </c>
      <c r="E1059" s="6" t="s">
        <v>2251</v>
      </c>
      <c r="F1059" s="6" t="s">
        <v>243</v>
      </c>
      <c r="G1059" s="6" t="s">
        <v>1861</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2417</v>
      </c>
      <c r="AA1059" s="6">
        <f>STOCK[[#This Row],[Costo total]]*STOCK[[#This Row],[Entradas]]</f>
        <v>10.38</v>
      </c>
      <c r="AB1059" s="6">
        <f>STOCK[[#This Row],[Stock Actual]]*STOCK[[#This Row],[Costo total]]</f>
        <v>10.38</v>
      </c>
    </row>
    <row r="1060" spans="1:28" s="4" customFormat="1" ht="50" customHeight="1">
      <c r="A1060" s="4" t="s">
        <v>2320</v>
      </c>
      <c r="B1060" s="13"/>
      <c r="C1060" s="4" t="s">
        <v>4</v>
      </c>
      <c r="D1060" s="4" t="s">
        <v>2234</v>
      </c>
      <c r="E1060" s="4" t="s">
        <v>2251</v>
      </c>
      <c r="F1060" s="4" t="s">
        <v>241</v>
      </c>
      <c r="G1060" s="4" t="s">
        <v>1861</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2418</v>
      </c>
      <c r="AA1060" s="4">
        <f>STOCK[[#This Row],[Costo total]]*STOCK[[#This Row],[Entradas]]</f>
        <v>10.38</v>
      </c>
      <c r="AB1060" s="4">
        <f>STOCK[[#This Row],[Stock Actual]]*STOCK[[#This Row],[Costo total]]</f>
        <v>0</v>
      </c>
    </row>
    <row r="1061" spans="1:28" s="6" customFormat="1" ht="50" customHeight="1">
      <c r="A1061" s="6" t="s">
        <v>2321</v>
      </c>
      <c r="B1061" s="13"/>
      <c r="C1061" s="6" t="s">
        <v>4</v>
      </c>
      <c r="D1061" s="6" t="s">
        <v>26</v>
      </c>
      <c r="E1061" s="6" t="s">
        <v>2252</v>
      </c>
      <c r="F1061" s="6" t="s">
        <v>241</v>
      </c>
      <c r="G1061" s="6" t="s">
        <v>1861</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2419</v>
      </c>
      <c r="AA1061" s="6">
        <f>STOCK[[#This Row],[Costo total]]*STOCK[[#This Row],[Entradas]]</f>
        <v>17.990000000000002</v>
      </c>
      <c r="AB1061" s="6">
        <f>STOCK[[#This Row],[Stock Actual]]*STOCK[[#This Row],[Costo total]]</f>
        <v>0</v>
      </c>
    </row>
    <row r="1062" spans="1:28" s="4" customFormat="1" ht="50" customHeight="1">
      <c r="A1062" s="4" t="s">
        <v>2322</v>
      </c>
      <c r="B1062" s="13"/>
      <c r="C1062" s="4" t="s">
        <v>4</v>
      </c>
      <c r="D1062" s="4" t="s">
        <v>2230</v>
      </c>
      <c r="E1062" s="4" t="s">
        <v>2253</v>
      </c>
      <c r="F1062" s="4" t="s">
        <v>243</v>
      </c>
      <c r="G1062" s="4" t="s">
        <v>1861</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2420</v>
      </c>
      <c r="AA1062" s="4">
        <f>STOCK[[#This Row],[Costo total]]*STOCK[[#This Row],[Entradas]]</f>
        <v>17.09</v>
      </c>
      <c r="AB1062" s="4">
        <f>STOCK[[#This Row],[Stock Actual]]*STOCK[[#This Row],[Costo total]]</f>
        <v>0</v>
      </c>
    </row>
    <row r="1063" spans="1:28" s="6" customFormat="1" ht="50" customHeight="1">
      <c r="A1063" s="6" t="s">
        <v>2323</v>
      </c>
      <c r="B1063" s="13"/>
      <c r="C1063" s="6" t="s">
        <v>4</v>
      </c>
      <c r="D1063" s="6" t="s">
        <v>2601</v>
      </c>
      <c r="E1063" s="6" t="s">
        <v>2254</v>
      </c>
      <c r="F1063" s="6" t="s">
        <v>1749</v>
      </c>
      <c r="G1063" s="6" t="s">
        <v>1861</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2421</v>
      </c>
      <c r="AA1063" s="6">
        <f>STOCK[[#This Row],[Costo total]]*STOCK[[#This Row],[Entradas]]</f>
        <v>28.16</v>
      </c>
      <c r="AB1063" s="6">
        <f>STOCK[[#This Row],[Stock Actual]]*STOCK[[#This Row],[Costo total]]</f>
        <v>14.08</v>
      </c>
    </row>
    <row r="1064" spans="1:28" s="4" customFormat="1" ht="50" customHeight="1">
      <c r="A1064" s="4" t="s">
        <v>2324</v>
      </c>
      <c r="B1064" s="13"/>
      <c r="C1064" s="4" t="s">
        <v>4</v>
      </c>
      <c r="D1064" s="4" t="s">
        <v>2230</v>
      </c>
      <c r="E1064" s="4" t="s">
        <v>2255</v>
      </c>
      <c r="F1064" s="4" t="s">
        <v>241</v>
      </c>
      <c r="G1064" s="4" t="s">
        <v>1861</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2422</v>
      </c>
      <c r="AA1064" s="4">
        <f>STOCK[[#This Row],[Costo total]]*STOCK[[#This Row],[Entradas]]</f>
        <v>37.78</v>
      </c>
      <c r="AB1064" s="4">
        <f>STOCK[[#This Row],[Stock Actual]]*STOCK[[#This Row],[Costo total]]</f>
        <v>0</v>
      </c>
    </row>
    <row r="1065" spans="1:28" s="6" customFormat="1" ht="50" customHeight="1">
      <c r="A1065" s="6" t="s">
        <v>2489</v>
      </c>
      <c r="B1065" s="13"/>
      <c r="C1065" s="6" t="s">
        <v>4</v>
      </c>
      <c r="D1065" s="6" t="s">
        <v>2036</v>
      </c>
      <c r="E1065" s="6" t="s">
        <v>2256</v>
      </c>
      <c r="F1065" s="6" t="s">
        <v>2496</v>
      </c>
      <c r="G1065" s="6" t="s">
        <v>1861</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2423</v>
      </c>
      <c r="AA1065" s="6">
        <f>STOCK[[#This Row],[Costo total]]*STOCK[[#This Row],[Entradas]]</f>
        <v>44.55</v>
      </c>
      <c r="AB1065" s="6">
        <f>STOCK[[#This Row],[Stock Actual]]*STOCK[[#This Row],[Costo total]]</f>
        <v>0</v>
      </c>
    </row>
    <row r="1066" spans="1:28" s="4" customFormat="1" ht="50" customHeight="1">
      <c r="A1066" s="4" t="s">
        <v>2325</v>
      </c>
      <c r="B1066" s="13"/>
      <c r="C1066" s="4" t="s">
        <v>4</v>
      </c>
      <c r="D1066" s="4" t="s">
        <v>2230</v>
      </c>
      <c r="E1066" s="4" t="s">
        <v>2257</v>
      </c>
      <c r="F1066" s="4" t="s">
        <v>244</v>
      </c>
      <c r="G1066" s="4" t="s">
        <v>1861</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2424</v>
      </c>
      <c r="AA1066" s="4">
        <f>STOCK[[#This Row],[Costo total]]*STOCK[[#This Row],[Entradas]]</f>
        <v>19.09</v>
      </c>
      <c r="AB1066" s="4">
        <f>STOCK[[#This Row],[Stock Actual]]*STOCK[[#This Row],[Costo total]]</f>
        <v>0</v>
      </c>
    </row>
    <row r="1067" spans="1:28" s="6" customFormat="1" ht="50" customHeight="1">
      <c r="A1067" s="6" t="s">
        <v>2326</v>
      </c>
      <c r="B1067" s="13"/>
      <c r="C1067" s="6" t="s">
        <v>4</v>
      </c>
      <c r="D1067" s="6" t="s">
        <v>2232</v>
      </c>
      <c r="E1067" s="6" t="s">
        <v>2258</v>
      </c>
      <c r="F1067" s="6" t="s">
        <v>244</v>
      </c>
      <c r="G1067" s="6" t="s">
        <v>1861</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2425</v>
      </c>
      <c r="AA1067" s="6">
        <f>STOCK[[#This Row],[Costo total]]*STOCK[[#This Row],[Entradas]]</f>
        <v>28.3</v>
      </c>
      <c r="AB1067" s="6">
        <f>STOCK[[#This Row],[Stock Actual]]*STOCK[[#This Row],[Costo total]]</f>
        <v>0</v>
      </c>
    </row>
    <row r="1068" spans="1:28" s="4" customFormat="1" ht="50" customHeight="1">
      <c r="A1068" s="4" t="s">
        <v>2327</v>
      </c>
      <c r="B1068" s="13"/>
      <c r="C1068" s="4" t="s">
        <v>4</v>
      </c>
      <c r="D1068" s="4" t="s">
        <v>2230</v>
      </c>
      <c r="E1068" s="4" t="s">
        <v>2259</v>
      </c>
      <c r="F1068" s="4" t="s">
        <v>241</v>
      </c>
      <c r="G1068" s="4" t="s">
        <v>1861</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2426</v>
      </c>
      <c r="AA1068" s="4">
        <f>STOCK[[#This Row],[Costo total]]*STOCK[[#This Row],[Entradas]]</f>
        <v>10.59</v>
      </c>
      <c r="AB1068" s="4">
        <f>STOCK[[#This Row],[Stock Actual]]*STOCK[[#This Row],[Costo total]]</f>
        <v>0</v>
      </c>
    </row>
    <row r="1069" spans="1:28" s="6" customFormat="1" ht="50" customHeight="1">
      <c r="A1069" s="6" t="s">
        <v>2328</v>
      </c>
      <c r="B1069" s="13"/>
      <c r="C1069" s="6" t="s">
        <v>4</v>
      </c>
      <c r="D1069" s="6" t="s">
        <v>1939</v>
      </c>
      <c r="E1069" s="6" t="s">
        <v>2260</v>
      </c>
      <c r="F1069" s="6" t="s">
        <v>1514</v>
      </c>
      <c r="G1069" s="6" t="s">
        <v>1861</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2427</v>
      </c>
      <c r="AA1069" s="6">
        <f>STOCK[[#This Row],[Costo total]]*STOCK[[#This Row],[Entradas]]</f>
        <v>21.400000000000002</v>
      </c>
      <c r="AB1069" s="6">
        <f>STOCK[[#This Row],[Stock Actual]]*STOCK[[#This Row],[Costo total]]</f>
        <v>0</v>
      </c>
    </row>
    <row r="1070" spans="1:28" s="4" customFormat="1" ht="50" customHeight="1">
      <c r="A1070" s="4" t="s">
        <v>2329</v>
      </c>
      <c r="B1070" s="13"/>
      <c r="C1070" s="4" t="s">
        <v>4</v>
      </c>
      <c r="D1070" s="4" t="s">
        <v>2230</v>
      </c>
      <c r="E1070" s="4" t="s">
        <v>2261</v>
      </c>
      <c r="F1070" s="4" t="s">
        <v>244</v>
      </c>
      <c r="G1070" s="4" t="s">
        <v>1861</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2428</v>
      </c>
      <c r="AA1070" s="4">
        <f>STOCK[[#This Row],[Costo total]]*STOCK[[#This Row],[Entradas]]</f>
        <v>14.69</v>
      </c>
      <c r="AB1070" s="4">
        <f>STOCK[[#This Row],[Stock Actual]]*STOCK[[#This Row],[Costo total]]</f>
        <v>0</v>
      </c>
    </row>
    <row r="1071" spans="1:28" s="6" customFormat="1" ht="50" customHeight="1">
      <c r="A1071" s="6" t="s">
        <v>2330</v>
      </c>
      <c r="B1071" s="13"/>
      <c r="C1071" s="6" t="s">
        <v>4</v>
      </c>
      <c r="D1071" s="6" t="s">
        <v>2230</v>
      </c>
      <c r="E1071" s="6" t="s">
        <v>2502</v>
      </c>
      <c r="F1071" s="6" t="s">
        <v>243</v>
      </c>
      <c r="G1071" s="6" t="s">
        <v>1861</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2429</v>
      </c>
      <c r="AA1071" s="6">
        <f>STOCK[[#This Row],[Costo total]]*STOCK[[#This Row],[Entradas]]</f>
        <v>44.07</v>
      </c>
      <c r="AB1071" s="6">
        <f>STOCK[[#This Row],[Stock Actual]]*STOCK[[#This Row],[Costo total]]</f>
        <v>0</v>
      </c>
    </row>
    <row r="1072" spans="1:28" s="4" customFormat="1" ht="50" customHeight="1">
      <c r="A1072" s="4" t="s">
        <v>2331</v>
      </c>
      <c r="B1072" s="13"/>
      <c r="C1072" s="4" t="s">
        <v>4</v>
      </c>
      <c r="D1072" s="4" t="s">
        <v>2234</v>
      </c>
      <c r="E1072" s="4" t="s">
        <v>2258</v>
      </c>
      <c r="F1072" s="4" t="s">
        <v>3018</v>
      </c>
      <c r="G1072" s="4" t="s">
        <v>1861</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2430</v>
      </c>
      <c r="AA1072" s="4">
        <f>STOCK[[#This Row],[Costo total]]*STOCK[[#This Row],[Entradas]]</f>
        <v>28.3</v>
      </c>
      <c r="AB1072" s="4">
        <f>STOCK[[#This Row],[Stock Actual]]*STOCK[[#This Row],[Costo total]]</f>
        <v>28.3</v>
      </c>
    </row>
    <row r="1073" spans="1:28" s="6" customFormat="1" ht="50" customHeight="1">
      <c r="A1073" s="6" t="s">
        <v>2332</v>
      </c>
      <c r="B1073" s="13"/>
      <c r="C1073" s="6" t="s">
        <v>4</v>
      </c>
      <c r="D1073" s="6" t="s">
        <v>2036</v>
      </c>
      <c r="E1073" s="6" t="s">
        <v>2262</v>
      </c>
      <c r="F1073" s="6" t="s">
        <v>2493</v>
      </c>
      <c r="G1073" s="6" t="s">
        <v>1861</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2431</v>
      </c>
      <c r="AA1073" s="6">
        <f>STOCK[[#This Row],[Costo total]]*STOCK[[#This Row],[Entradas]]</f>
        <v>67.95</v>
      </c>
      <c r="AB1073" s="6">
        <f>STOCK[[#This Row],[Stock Actual]]*STOCK[[#This Row],[Costo total]]</f>
        <v>0</v>
      </c>
    </row>
    <row r="1074" spans="1:28" s="4" customFormat="1" ht="50" customHeight="1">
      <c r="A1074" s="4" t="s">
        <v>2333</v>
      </c>
      <c r="B1074" s="13"/>
      <c r="C1074" s="4" t="s">
        <v>4</v>
      </c>
      <c r="D1074" s="4" t="s">
        <v>2234</v>
      </c>
      <c r="E1074" s="4" t="s">
        <v>2233</v>
      </c>
      <c r="F1074" s="4" t="s">
        <v>243</v>
      </c>
      <c r="G1074" s="4" t="s">
        <v>1861</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2432</v>
      </c>
      <c r="AA1074" s="4">
        <f>STOCK[[#This Row],[Costo total]]*STOCK[[#This Row],[Entradas]]</f>
        <v>26.58</v>
      </c>
      <c r="AB1074" s="4">
        <f>STOCK[[#This Row],[Stock Actual]]*STOCK[[#This Row],[Costo total]]</f>
        <v>0</v>
      </c>
    </row>
    <row r="1075" spans="1:28" s="6" customFormat="1" ht="50" customHeight="1">
      <c r="A1075" s="6" t="s">
        <v>2490</v>
      </c>
      <c r="B1075" s="13"/>
      <c r="C1075" s="6" t="s">
        <v>4</v>
      </c>
      <c r="D1075" s="6" t="s">
        <v>2234</v>
      </c>
      <c r="E1075" s="6" t="s">
        <v>2263</v>
      </c>
      <c r="F1075" s="6" t="s">
        <v>241</v>
      </c>
      <c r="G1075" s="6" t="s">
        <v>1861</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2433</v>
      </c>
      <c r="AA1075" s="6">
        <f>STOCK[[#This Row],[Costo total]]*STOCK[[#This Row],[Entradas]]</f>
        <v>12.379999999999999</v>
      </c>
      <c r="AB1075" s="6">
        <f>STOCK[[#This Row],[Stock Actual]]*STOCK[[#This Row],[Costo total]]</f>
        <v>12.379999999999999</v>
      </c>
    </row>
    <row r="1076" spans="1:28" s="4" customFormat="1" ht="50" customHeight="1">
      <c r="A1076" s="4" t="s">
        <v>2334</v>
      </c>
      <c r="B1076" s="13"/>
      <c r="C1076" s="4" t="s">
        <v>4</v>
      </c>
      <c r="D1076" s="4" t="s">
        <v>2232</v>
      </c>
      <c r="E1076" s="4" t="s">
        <v>2264</v>
      </c>
      <c r="F1076" s="4" t="s">
        <v>402</v>
      </c>
      <c r="G1076" s="4" t="s">
        <v>1861</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2434</v>
      </c>
      <c r="AA1076" s="4">
        <f>STOCK[[#This Row],[Costo total]]*STOCK[[#This Row],[Entradas]]</f>
        <v>7.9899999999999993</v>
      </c>
      <c r="AB1076" s="4">
        <f>STOCK[[#This Row],[Stock Actual]]*STOCK[[#This Row],[Costo total]]</f>
        <v>0</v>
      </c>
    </row>
    <row r="1077" spans="1:28" s="6" customFormat="1" ht="50" customHeight="1">
      <c r="A1077" s="6" t="s">
        <v>2335</v>
      </c>
      <c r="B1077" s="13"/>
      <c r="C1077" s="6" t="s">
        <v>4</v>
      </c>
      <c r="D1077" s="6" t="s">
        <v>2234</v>
      </c>
      <c r="E1077" s="6" t="s">
        <v>2265</v>
      </c>
      <c r="F1077" s="6" t="s">
        <v>243</v>
      </c>
      <c r="G1077" s="6" t="s">
        <v>1861</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2435</v>
      </c>
      <c r="AA1077" s="6">
        <f>STOCK[[#This Row],[Costo total]]*STOCK[[#This Row],[Entradas]]</f>
        <v>10.66</v>
      </c>
      <c r="AB1077" s="6">
        <f>STOCK[[#This Row],[Stock Actual]]*STOCK[[#This Row],[Costo total]]</f>
        <v>0</v>
      </c>
    </row>
    <row r="1078" spans="1:28" s="4" customFormat="1" ht="50" customHeight="1">
      <c r="A1078" s="4" t="s">
        <v>2336</v>
      </c>
      <c r="B1078" s="13"/>
      <c r="C1078" s="4" t="s">
        <v>4</v>
      </c>
      <c r="D1078" s="4" t="s">
        <v>2245</v>
      </c>
      <c r="E1078" s="4" t="s">
        <v>2265</v>
      </c>
      <c r="F1078" s="4" t="s">
        <v>241</v>
      </c>
      <c r="G1078" s="4" t="s">
        <v>1861</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2436</v>
      </c>
      <c r="AA1078" s="4">
        <f>STOCK[[#This Row],[Costo total]]*STOCK[[#This Row],[Entradas]]</f>
        <v>10.66</v>
      </c>
      <c r="AB1078" s="4">
        <f>STOCK[[#This Row],[Stock Actual]]*STOCK[[#This Row],[Costo total]]</f>
        <v>0</v>
      </c>
    </row>
    <row r="1079" spans="1:28" s="6" customFormat="1" ht="50" customHeight="1">
      <c r="A1079" s="6" t="s">
        <v>2337</v>
      </c>
      <c r="B1079" s="13"/>
      <c r="C1079" s="6" t="s">
        <v>4</v>
      </c>
      <c r="D1079" s="6" t="s">
        <v>26</v>
      </c>
      <c r="E1079" s="6" t="s">
        <v>2255</v>
      </c>
      <c r="F1079" s="6" t="s">
        <v>238</v>
      </c>
      <c r="G1079" s="6" t="s">
        <v>1861</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2437</v>
      </c>
      <c r="AA1079" s="6">
        <f>STOCK[[#This Row],[Costo total]]*STOCK[[#This Row],[Entradas]]</f>
        <v>37.78</v>
      </c>
      <c r="AB1079" s="6">
        <f>STOCK[[#This Row],[Stock Actual]]*STOCK[[#This Row],[Costo total]]</f>
        <v>18.89</v>
      </c>
    </row>
    <row r="1080" spans="1:28" s="4" customFormat="1" ht="50" customHeight="1">
      <c r="A1080" s="4" t="s">
        <v>2338</v>
      </c>
      <c r="B1080" s="13"/>
      <c r="C1080" s="4" t="s">
        <v>4</v>
      </c>
      <c r="D1080" s="4" t="s">
        <v>26</v>
      </c>
      <c r="E1080" s="4" t="s">
        <v>2266</v>
      </c>
      <c r="F1080" s="4" t="s">
        <v>243</v>
      </c>
      <c r="G1080" s="4" t="s">
        <v>1861</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2438</v>
      </c>
      <c r="AA1080" s="4">
        <f>STOCK[[#This Row],[Costo total]]*STOCK[[#This Row],[Entradas]]</f>
        <v>0</v>
      </c>
      <c r="AB1080" s="4">
        <f>STOCK[[#This Row],[Stock Actual]]*STOCK[[#This Row],[Costo total]]</f>
        <v>0</v>
      </c>
    </row>
    <row r="1081" spans="1:28" s="6" customFormat="1" ht="50" customHeight="1">
      <c r="A1081" s="6" t="s">
        <v>2339</v>
      </c>
      <c r="B1081" s="13"/>
      <c r="C1081" s="6" t="s">
        <v>4</v>
      </c>
      <c r="D1081" s="6" t="s">
        <v>26</v>
      </c>
      <c r="E1081" s="6" t="s">
        <v>2266</v>
      </c>
      <c r="F1081" s="6" t="s">
        <v>244</v>
      </c>
      <c r="G1081" s="6" t="s">
        <v>1861</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2439</v>
      </c>
      <c r="AA1081" s="6">
        <f>STOCK[[#This Row],[Costo total]]*STOCK[[#This Row],[Entradas]]</f>
        <v>0</v>
      </c>
      <c r="AB1081" s="6">
        <f>STOCK[[#This Row],[Stock Actual]]*STOCK[[#This Row],[Costo total]]</f>
        <v>0</v>
      </c>
    </row>
    <row r="1082" spans="1:28" s="4" customFormat="1" ht="50" customHeight="1">
      <c r="A1082" s="4" t="s">
        <v>2340</v>
      </c>
      <c r="B1082" s="13"/>
      <c r="C1082" s="4" t="s">
        <v>4</v>
      </c>
      <c r="D1082" s="4" t="s">
        <v>2267</v>
      </c>
      <c r="E1082" s="4" t="s">
        <v>2611</v>
      </c>
      <c r="F1082" s="4" t="s">
        <v>239</v>
      </c>
      <c r="G1082" s="4" t="s">
        <v>1861</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2440</v>
      </c>
      <c r="AA1082" s="4">
        <f>STOCK[[#This Row],[Costo total]]*STOCK[[#This Row],[Entradas]]</f>
        <v>20.38</v>
      </c>
      <c r="AB1082" s="4">
        <f>STOCK[[#This Row],[Stock Actual]]*STOCK[[#This Row],[Costo total]]</f>
        <v>20.38</v>
      </c>
    </row>
    <row r="1083" spans="1:28" s="6" customFormat="1" ht="50" customHeight="1">
      <c r="A1083" s="6" t="s">
        <v>2341</v>
      </c>
      <c r="B1083" s="13"/>
      <c r="C1083" s="6" t="s">
        <v>4</v>
      </c>
      <c r="D1083" s="6" t="s">
        <v>2267</v>
      </c>
      <c r="E1083" s="6" t="s">
        <v>2611</v>
      </c>
      <c r="F1083" s="6" t="s">
        <v>244</v>
      </c>
      <c r="G1083" s="6" t="s">
        <v>1861</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2441</v>
      </c>
      <c r="AA1083" s="6">
        <f>STOCK[[#This Row],[Costo total]]*STOCK[[#This Row],[Entradas]]</f>
        <v>20.38</v>
      </c>
      <c r="AB1083" s="6">
        <f>STOCK[[#This Row],[Stock Actual]]*STOCK[[#This Row],[Costo total]]</f>
        <v>20.38</v>
      </c>
    </row>
    <row r="1084" spans="1:28" s="4" customFormat="1" ht="50" customHeight="1">
      <c r="A1084" s="4" t="s">
        <v>2342</v>
      </c>
      <c r="B1084" s="13"/>
      <c r="C1084" s="4" t="s">
        <v>4</v>
      </c>
      <c r="D1084" s="4" t="s">
        <v>2240</v>
      </c>
      <c r="E1084" s="4" t="s">
        <v>2611</v>
      </c>
      <c r="F1084" s="4" t="s">
        <v>243</v>
      </c>
      <c r="G1084" s="4" t="s">
        <v>1861</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2442</v>
      </c>
      <c r="AA1084" s="4">
        <f>STOCK[[#This Row],[Costo total]]*STOCK[[#This Row],[Entradas]]</f>
        <v>20.38</v>
      </c>
      <c r="AB1084" s="4">
        <f>STOCK[[#This Row],[Stock Actual]]*STOCK[[#This Row],[Costo total]]</f>
        <v>20.38</v>
      </c>
    </row>
    <row r="1085" spans="1:28" s="6" customFormat="1" ht="50" customHeight="1">
      <c r="A1085" s="6" t="s">
        <v>2491</v>
      </c>
      <c r="B1085" s="13"/>
      <c r="C1085" s="6" t="s">
        <v>4</v>
      </c>
      <c r="D1085" s="6" t="s">
        <v>2240</v>
      </c>
      <c r="E1085" s="6" t="s">
        <v>2611</v>
      </c>
      <c r="F1085" s="6" t="s">
        <v>241</v>
      </c>
      <c r="G1085" s="6" t="s">
        <v>1861</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2443</v>
      </c>
      <c r="AA1085" s="6">
        <f>STOCK[[#This Row],[Costo total]]*STOCK[[#This Row],[Entradas]]</f>
        <v>20.38</v>
      </c>
      <c r="AB1085" s="6">
        <f>STOCK[[#This Row],[Stock Actual]]*STOCK[[#This Row],[Costo total]]</f>
        <v>20.38</v>
      </c>
    </row>
    <row r="1086" spans="1:28" s="4" customFormat="1" ht="50" customHeight="1">
      <c r="A1086" s="4" t="s">
        <v>2343</v>
      </c>
      <c r="B1086" s="13"/>
      <c r="C1086" s="4" t="s">
        <v>4</v>
      </c>
      <c r="D1086" s="4" t="s">
        <v>2601</v>
      </c>
      <c r="E1086" s="4" t="s">
        <v>2985</v>
      </c>
      <c r="F1086" s="4" t="s">
        <v>2493</v>
      </c>
      <c r="G1086" s="4" t="s">
        <v>1861</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2444</v>
      </c>
      <c r="AA1086" s="4">
        <f>STOCK[[#This Row],[Costo total]]*STOCK[[#This Row],[Entradas]]</f>
        <v>25.17</v>
      </c>
      <c r="AB1086" s="4">
        <f>STOCK[[#This Row],[Stock Actual]]*STOCK[[#This Row],[Costo total]]</f>
        <v>25.17</v>
      </c>
    </row>
    <row r="1087" spans="1:28" s="6" customFormat="1" ht="50" customHeight="1">
      <c r="A1087" s="6" t="s">
        <v>2344</v>
      </c>
      <c r="B1087" s="13"/>
      <c r="C1087" s="6" t="s">
        <v>4</v>
      </c>
      <c r="D1087" s="6" t="s">
        <v>2601</v>
      </c>
      <c r="E1087" s="6" t="s">
        <v>2986</v>
      </c>
      <c r="F1087" s="6" t="s">
        <v>2493</v>
      </c>
      <c r="G1087" s="6" t="s">
        <v>1861</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2445</v>
      </c>
      <c r="AA1087" s="6">
        <f>STOCK[[#This Row],[Costo total]]*STOCK[[#This Row],[Entradas]]</f>
        <v>25.17</v>
      </c>
      <c r="AB1087" s="6">
        <f>STOCK[[#This Row],[Stock Actual]]*STOCK[[#This Row],[Costo total]]</f>
        <v>25.17</v>
      </c>
    </row>
    <row r="1088" spans="1:28" s="4" customFormat="1" ht="50" customHeight="1">
      <c r="A1088" s="4" t="s">
        <v>2345</v>
      </c>
      <c r="B1088" s="13"/>
      <c r="C1088" s="4" t="s">
        <v>4</v>
      </c>
      <c r="D1088" s="4" t="s">
        <v>2601</v>
      </c>
      <c r="E1088" s="4" t="s">
        <v>2268</v>
      </c>
      <c r="F1088" s="4" t="s">
        <v>2493</v>
      </c>
      <c r="G1088" s="4" t="s">
        <v>1861</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2446</v>
      </c>
      <c r="AA1088" s="4">
        <f>STOCK[[#This Row],[Costo total]]*STOCK[[#This Row],[Entradas]]</f>
        <v>0</v>
      </c>
      <c r="AB1088" s="4">
        <f>STOCK[[#This Row],[Stock Actual]]*STOCK[[#This Row],[Costo total]]</f>
        <v>0</v>
      </c>
    </row>
    <row r="1089" spans="1:28" s="6" customFormat="1" ht="50" customHeight="1">
      <c r="A1089" s="6" t="s">
        <v>2346</v>
      </c>
      <c r="B1089" s="13"/>
      <c r="C1089" s="6" t="s">
        <v>4</v>
      </c>
      <c r="D1089" s="6" t="s">
        <v>2601</v>
      </c>
      <c r="E1089" s="6" t="s">
        <v>2612</v>
      </c>
      <c r="F1089" s="6" t="s">
        <v>2493</v>
      </c>
      <c r="G1089" s="6" t="s">
        <v>1861</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2447</v>
      </c>
      <c r="AA1089" s="6">
        <f>STOCK[[#This Row],[Costo total]]*STOCK[[#This Row],[Entradas]]</f>
        <v>0</v>
      </c>
      <c r="AB1089" s="6">
        <f>STOCK[[#This Row],[Stock Actual]]*STOCK[[#This Row],[Costo total]]</f>
        <v>0</v>
      </c>
    </row>
    <row r="1090" spans="1:28" s="4" customFormat="1" ht="50" customHeight="1">
      <c r="A1090" s="4" t="s">
        <v>2347</v>
      </c>
      <c r="B1090" s="13"/>
      <c r="C1090" s="4" t="s">
        <v>4</v>
      </c>
      <c r="D1090" s="4" t="s">
        <v>2601</v>
      </c>
      <c r="E1090" s="4" t="s">
        <v>2613</v>
      </c>
      <c r="F1090" s="4" t="s">
        <v>1749</v>
      </c>
      <c r="G1090" s="4" t="s">
        <v>1861</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2448</v>
      </c>
      <c r="AA1090" s="4">
        <f>STOCK[[#This Row],[Costo total]]*STOCK[[#This Row],[Entradas]]</f>
        <v>16.29</v>
      </c>
      <c r="AB1090" s="4">
        <f>STOCK[[#This Row],[Stock Actual]]*STOCK[[#This Row],[Costo total]]</f>
        <v>5.43</v>
      </c>
    </row>
    <row r="1091" spans="1:28" s="6" customFormat="1" ht="50" customHeight="1">
      <c r="A1091" s="6" t="s">
        <v>2348</v>
      </c>
      <c r="B1091" s="13"/>
      <c r="C1091" s="6" t="s">
        <v>4</v>
      </c>
      <c r="D1091" s="6" t="s">
        <v>2601</v>
      </c>
      <c r="E1091" s="6" t="s">
        <v>2614</v>
      </c>
      <c r="F1091" s="6" t="s">
        <v>1749</v>
      </c>
      <c r="G1091" s="6" t="s">
        <v>1861</v>
      </c>
      <c r="H1091" s="6">
        <f>STOCK[[#This Row],[Precio Final]]</f>
        <v>12</v>
      </c>
      <c r="I1091" s="6">
        <f>STOCK[[#This Row],[Precio Venta Ideal (x1.5)]]</f>
        <v>10.11</v>
      </c>
      <c r="J1091" s="29">
        <v>3</v>
      </c>
      <c r="K1091" s="29">
        <f>SUMIFS(VENTAS[Cantidad],VENTAS[Código del producto Vendido],STOCK[[#This Row],[Code]])</f>
        <v>2</v>
      </c>
      <c r="L1091" s="29">
        <f>STOCK[[#This Row],[Entradas]]-STOCK[[#This Row],[Salidas]]</f>
        <v>1</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10.52</v>
      </c>
      <c r="Y1091" s="6" t="s">
        <v>2449</v>
      </c>
      <c r="AA1091" s="6">
        <f>STOCK[[#This Row],[Costo total]]*STOCK[[#This Row],[Entradas]]</f>
        <v>20.22</v>
      </c>
      <c r="AB1091" s="6">
        <f>STOCK[[#This Row],[Stock Actual]]*STOCK[[#This Row],[Costo total]]</f>
        <v>6.74</v>
      </c>
    </row>
    <row r="1092" spans="1:28" s="4" customFormat="1" ht="50" customHeight="1">
      <c r="A1092" s="4" t="s">
        <v>2349</v>
      </c>
      <c r="B1092" s="13"/>
      <c r="C1092" s="4" t="s">
        <v>4</v>
      </c>
      <c r="D1092" s="4" t="s">
        <v>2230</v>
      </c>
      <c r="E1092" s="4" t="s">
        <v>2269</v>
      </c>
      <c r="F1092" s="4" t="s">
        <v>241</v>
      </c>
      <c r="G1092" s="4" t="s">
        <v>1861</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2450</v>
      </c>
      <c r="AA1092" s="4">
        <f>STOCK[[#This Row],[Costo total]]*STOCK[[#This Row],[Entradas]]</f>
        <v>16.189999999999998</v>
      </c>
      <c r="AB1092" s="4">
        <f>STOCK[[#This Row],[Stock Actual]]*STOCK[[#This Row],[Costo total]]</f>
        <v>0</v>
      </c>
    </row>
    <row r="1093" spans="1:28" s="6" customFormat="1" ht="50" customHeight="1">
      <c r="A1093" s="6" t="s">
        <v>2350</v>
      </c>
      <c r="B1093" s="13"/>
      <c r="C1093" s="6" t="s">
        <v>4</v>
      </c>
      <c r="D1093" s="6" t="s">
        <v>2232</v>
      </c>
      <c r="E1093" s="6" t="s">
        <v>2497</v>
      </c>
      <c r="F1093" s="6" t="s">
        <v>239</v>
      </c>
      <c r="G1093" s="6" t="s">
        <v>1861</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2451</v>
      </c>
      <c r="AA1093" s="6">
        <f>STOCK[[#This Row],[Costo total]]*STOCK[[#This Row],[Entradas]]</f>
        <v>13.879999999999999</v>
      </c>
      <c r="AB1093" s="6">
        <f>STOCK[[#This Row],[Stock Actual]]*STOCK[[#This Row],[Costo total]]</f>
        <v>0</v>
      </c>
    </row>
    <row r="1094" spans="1:28" s="4" customFormat="1" ht="50" customHeight="1">
      <c r="A1094" s="4" t="s">
        <v>2351</v>
      </c>
      <c r="B1094" s="13"/>
      <c r="C1094" s="4" t="s">
        <v>4</v>
      </c>
      <c r="D1094" s="4" t="s">
        <v>2240</v>
      </c>
      <c r="E1094" s="4" t="s">
        <v>2270</v>
      </c>
      <c r="F1094" s="4" t="s">
        <v>241</v>
      </c>
      <c r="G1094" s="4" t="s">
        <v>1861</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2452</v>
      </c>
      <c r="AA1094" s="4">
        <f>STOCK[[#This Row],[Costo total]]*STOCK[[#This Row],[Entradas]]</f>
        <v>14.08</v>
      </c>
      <c r="AB1094" s="4">
        <f>STOCK[[#This Row],[Stock Actual]]*STOCK[[#This Row],[Costo total]]</f>
        <v>14.08</v>
      </c>
    </row>
    <row r="1095" spans="1:28" s="6" customFormat="1" ht="50" customHeight="1">
      <c r="A1095" s="6" t="s">
        <v>2492</v>
      </c>
      <c r="B1095" s="13"/>
      <c r="C1095" s="6" t="s">
        <v>4</v>
      </c>
      <c r="D1095" s="6" t="s">
        <v>2230</v>
      </c>
      <c r="E1095" s="6" t="s">
        <v>2271</v>
      </c>
      <c r="F1095" s="6" t="s">
        <v>241</v>
      </c>
      <c r="G1095" s="6" t="s">
        <v>1861</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2453</v>
      </c>
      <c r="AA1095" s="6">
        <f>STOCK[[#This Row],[Costo total]]*STOCK[[#This Row],[Entradas]]</f>
        <v>20.59</v>
      </c>
      <c r="AB1095" s="6">
        <f>STOCK[[#This Row],[Stock Actual]]*STOCK[[#This Row],[Costo total]]</f>
        <v>0</v>
      </c>
    </row>
    <row r="1096" spans="1:28" s="4" customFormat="1" ht="50" customHeight="1">
      <c r="A1096" s="4" t="s">
        <v>2352</v>
      </c>
      <c r="B1096" s="13"/>
      <c r="C1096" s="4" t="s">
        <v>4</v>
      </c>
      <c r="D1096" s="4" t="s">
        <v>2272</v>
      </c>
      <c r="E1096" s="4" t="s">
        <v>2273</v>
      </c>
      <c r="F1096" s="4" t="s">
        <v>244</v>
      </c>
      <c r="G1096" s="4" t="s">
        <v>1861</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f t="shared" ref="P1096:P1127" si="2">N1096/O1096</f>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2454</v>
      </c>
      <c r="AA1096" s="4">
        <f>STOCK[[#This Row],[Costo total]]*STOCK[[#This Row],[Entradas]]</f>
        <v>12.809375000000001</v>
      </c>
      <c r="AB1096" s="4">
        <f>STOCK[[#This Row],[Stock Actual]]*STOCK[[#This Row],[Costo total]]</f>
        <v>12.809375000000001</v>
      </c>
    </row>
    <row r="1097" spans="1:28" s="6" customFormat="1" ht="50" customHeight="1">
      <c r="A1097" s="6" t="s">
        <v>2353</v>
      </c>
      <c r="B1097" s="13"/>
      <c r="C1097" s="6" t="s">
        <v>4</v>
      </c>
      <c r="D1097" s="6" t="s">
        <v>2234</v>
      </c>
      <c r="E1097" s="6" t="s">
        <v>2273</v>
      </c>
      <c r="F1097" s="6" t="s">
        <v>241</v>
      </c>
      <c r="G1097" s="6" t="s">
        <v>1861</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f t="shared" si="2"/>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2455</v>
      </c>
      <c r="AA1097" s="6">
        <f>STOCK[[#This Row],[Costo total]]*STOCK[[#This Row],[Entradas]]</f>
        <v>12.809375000000001</v>
      </c>
      <c r="AB1097" s="6">
        <f>STOCK[[#This Row],[Stock Actual]]*STOCK[[#This Row],[Costo total]]</f>
        <v>0</v>
      </c>
    </row>
    <row r="1098" spans="1:28" s="4" customFormat="1" ht="50" customHeight="1">
      <c r="A1098" s="4" t="s">
        <v>2354</v>
      </c>
      <c r="B1098" s="13"/>
      <c r="C1098" s="4" t="s">
        <v>4</v>
      </c>
      <c r="D1098" s="4" t="s">
        <v>2234</v>
      </c>
      <c r="E1098" s="4" t="s">
        <v>2273</v>
      </c>
      <c r="F1098" s="4" t="s">
        <v>243</v>
      </c>
      <c r="G1098" s="4" t="s">
        <v>1861</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f t="shared" si="2"/>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2456</v>
      </c>
      <c r="AA1098" s="4">
        <f>STOCK[[#This Row],[Costo total]]*STOCK[[#This Row],[Entradas]]</f>
        <v>12.809375000000001</v>
      </c>
      <c r="AB1098" s="4">
        <f>STOCK[[#This Row],[Stock Actual]]*STOCK[[#This Row],[Costo total]]</f>
        <v>12.809375000000001</v>
      </c>
    </row>
    <row r="1099" spans="1:28" s="6" customFormat="1" ht="50" customHeight="1">
      <c r="A1099" s="6" t="s">
        <v>2355</v>
      </c>
      <c r="B1099" s="13"/>
      <c r="C1099" s="6" t="s">
        <v>4</v>
      </c>
      <c r="D1099" s="6" t="s">
        <v>2274</v>
      </c>
      <c r="E1099" s="6" t="s">
        <v>2275</v>
      </c>
      <c r="F1099" s="6" t="s">
        <v>243</v>
      </c>
      <c r="G1099" s="6" t="s">
        <v>1861</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f t="shared" si="2"/>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2457</v>
      </c>
      <c r="AA1099" s="6">
        <f>STOCK[[#This Row],[Costo total]]*STOCK[[#This Row],[Entradas]]</f>
        <v>10.233124999999999</v>
      </c>
      <c r="AB1099" s="6">
        <f>STOCK[[#This Row],[Stock Actual]]*STOCK[[#This Row],[Costo total]]</f>
        <v>10.233124999999999</v>
      </c>
    </row>
    <row r="1100" spans="1:28" s="4" customFormat="1" ht="50" customHeight="1">
      <c r="A1100" s="4" t="s">
        <v>2356</v>
      </c>
      <c r="B1100" s="13"/>
      <c r="C1100" s="4" t="s">
        <v>4</v>
      </c>
      <c r="D1100" s="4" t="s">
        <v>2274</v>
      </c>
      <c r="E1100" s="4" t="s">
        <v>2275</v>
      </c>
      <c r="F1100" s="4" t="s">
        <v>244</v>
      </c>
      <c r="G1100" s="4" t="s">
        <v>1861</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f t="shared" si="2"/>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2458</v>
      </c>
      <c r="AA1100" s="4">
        <f>STOCK[[#This Row],[Costo total]]*STOCK[[#This Row],[Entradas]]</f>
        <v>10.233124999999999</v>
      </c>
      <c r="AB1100" s="4">
        <f>STOCK[[#This Row],[Stock Actual]]*STOCK[[#This Row],[Costo total]]</f>
        <v>0</v>
      </c>
    </row>
    <row r="1101" spans="1:28" s="6" customFormat="1" ht="50" customHeight="1">
      <c r="A1101" s="6" t="s">
        <v>2357</v>
      </c>
      <c r="B1101" s="13"/>
      <c r="C1101" s="6" t="s">
        <v>4</v>
      </c>
      <c r="D1101" s="6" t="s">
        <v>2274</v>
      </c>
      <c r="E1101" s="6" t="s">
        <v>2275</v>
      </c>
      <c r="F1101" s="6" t="s">
        <v>241</v>
      </c>
      <c r="G1101" s="6" t="s">
        <v>1861</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f t="shared" si="2"/>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2459</v>
      </c>
      <c r="AA1101" s="6">
        <f>STOCK[[#This Row],[Costo total]]*STOCK[[#This Row],[Entradas]]</f>
        <v>10.233124999999999</v>
      </c>
      <c r="AB1101" s="6">
        <f>STOCK[[#This Row],[Stock Actual]]*STOCK[[#This Row],[Costo total]]</f>
        <v>0</v>
      </c>
    </row>
    <row r="1102" spans="1:28" s="4" customFormat="1" ht="50" customHeight="1">
      <c r="A1102" s="4" t="s">
        <v>2358</v>
      </c>
      <c r="B1102" s="13"/>
      <c r="C1102" s="4" t="s">
        <v>4</v>
      </c>
      <c r="D1102" s="4" t="s">
        <v>2609</v>
      </c>
      <c r="E1102" s="4" t="s">
        <v>2506</v>
      </c>
      <c r="F1102" s="4" t="s">
        <v>239</v>
      </c>
      <c r="G1102" s="4" t="s">
        <v>1861</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f t="shared" si="2"/>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2460</v>
      </c>
      <c r="AA1102" s="4">
        <f>STOCK[[#This Row],[Costo total]]*STOCK[[#This Row],[Entradas]]</f>
        <v>35.368749999999999</v>
      </c>
      <c r="AB1102" s="4">
        <f>STOCK[[#This Row],[Stock Actual]]*STOCK[[#This Row],[Costo total]]</f>
        <v>17.684374999999999</v>
      </c>
    </row>
    <row r="1103" spans="1:28" s="6" customFormat="1" ht="50" customHeight="1">
      <c r="A1103" s="6" t="s">
        <v>2359</v>
      </c>
      <c r="B1103" s="13"/>
      <c r="C1103" s="6" t="s">
        <v>4</v>
      </c>
      <c r="D1103" s="6" t="s">
        <v>2230</v>
      </c>
      <c r="E1103" s="6" t="s">
        <v>2505</v>
      </c>
      <c r="F1103" s="6" t="s">
        <v>241</v>
      </c>
      <c r="G1103" s="6" t="s">
        <v>1861</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f t="shared" si="2"/>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2461</v>
      </c>
      <c r="AA1103" s="6">
        <f>STOCK[[#This Row],[Costo total]]*STOCK[[#This Row],[Entradas]]</f>
        <v>20.214375</v>
      </c>
      <c r="AB1103" s="6">
        <f>STOCK[[#This Row],[Stock Actual]]*STOCK[[#This Row],[Costo total]]</f>
        <v>0</v>
      </c>
    </row>
    <row r="1104" spans="1:28" s="4" customFormat="1" ht="50" customHeight="1">
      <c r="A1104" s="4" t="s">
        <v>2360</v>
      </c>
      <c r="B1104" s="13"/>
      <c r="C1104" s="4" t="s">
        <v>4</v>
      </c>
      <c r="D1104" s="4" t="s">
        <v>2238</v>
      </c>
      <c r="E1104" s="4" t="s">
        <v>2277</v>
      </c>
      <c r="F1104" s="4" t="s">
        <v>241</v>
      </c>
      <c r="G1104" s="4" t="s">
        <v>1861</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f t="shared" si="2"/>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2462</v>
      </c>
      <c r="AA1104" s="4">
        <f>STOCK[[#This Row],[Costo total]]*STOCK[[#This Row],[Entradas]]</f>
        <v>12.914375</v>
      </c>
      <c r="AB1104" s="4">
        <f>STOCK[[#This Row],[Stock Actual]]*STOCK[[#This Row],[Costo total]]</f>
        <v>0</v>
      </c>
    </row>
    <row r="1105" spans="1:28" s="6" customFormat="1" ht="50" customHeight="1">
      <c r="A1105" s="6" t="s">
        <v>2370</v>
      </c>
      <c r="B1105" s="13"/>
      <c r="C1105" s="6" t="s">
        <v>4</v>
      </c>
      <c r="D1105" s="6" t="s">
        <v>2238</v>
      </c>
      <c r="E1105" s="6" t="s">
        <v>2277</v>
      </c>
      <c r="F1105" s="6" t="s">
        <v>243</v>
      </c>
      <c r="G1105" s="6" t="s">
        <v>1861</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f t="shared" si="2"/>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2463</v>
      </c>
      <c r="AA1105" s="6">
        <f>STOCK[[#This Row],[Costo total]]*STOCK[[#This Row],[Entradas]]</f>
        <v>12.914375</v>
      </c>
      <c r="AB1105" s="6">
        <f>STOCK[[#This Row],[Stock Actual]]*STOCK[[#This Row],[Costo total]]</f>
        <v>0</v>
      </c>
    </row>
    <row r="1106" spans="1:28" s="4" customFormat="1" ht="50" customHeight="1">
      <c r="A1106" s="4" t="s">
        <v>2361</v>
      </c>
      <c r="B1106" s="13"/>
      <c r="C1106" s="4" t="s">
        <v>4</v>
      </c>
      <c r="D1106" s="4" t="s">
        <v>2240</v>
      </c>
      <c r="E1106" s="4" t="s">
        <v>2277</v>
      </c>
      <c r="F1106" s="4" t="s">
        <v>244</v>
      </c>
      <c r="G1106" s="4" t="s">
        <v>1861</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f t="shared" si="2"/>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2464</v>
      </c>
      <c r="AA1106" s="4">
        <f>STOCK[[#This Row],[Costo total]]*STOCK[[#This Row],[Entradas]]</f>
        <v>12.914375</v>
      </c>
      <c r="AB1106" s="4">
        <f>STOCK[[#This Row],[Stock Actual]]*STOCK[[#This Row],[Costo total]]</f>
        <v>0</v>
      </c>
    </row>
    <row r="1107" spans="1:28" s="6" customFormat="1" ht="50" customHeight="1">
      <c r="A1107" s="6" t="s">
        <v>2362</v>
      </c>
      <c r="B1107" s="13"/>
      <c r="C1107" s="6" t="s">
        <v>4</v>
      </c>
      <c r="D1107" s="6" t="s">
        <v>2240</v>
      </c>
      <c r="E1107" s="6" t="s">
        <v>2277</v>
      </c>
      <c r="F1107" s="6" t="s">
        <v>239</v>
      </c>
      <c r="G1107" s="6" t="s">
        <v>1861</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f t="shared" si="2"/>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2465</v>
      </c>
      <c r="AA1107" s="6">
        <f>STOCK[[#This Row],[Costo total]]*STOCK[[#This Row],[Entradas]]</f>
        <v>12.914375</v>
      </c>
      <c r="AB1107" s="6">
        <f>STOCK[[#This Row],[Stock Actual]]*STOCK[[#This Row],[Costo total]]</f>
        <v>0</v>
      </c>
    </row>
    <row r="1108" spans="1:28" s="4" customFormat="1" ht="50" customHeight="1">
      <c r="A1108" s="4" t="s">
        <v>2363</v>
      </c>
      <c r="B1108" s="13"/>
      <c r="C1108" s="4" t="s">
        <v>4</v>
      </c>
      <c r="D1108" s="4" t="s">
        <v>2234</v>
      </c>
      <c r="E1108" s="4" t="s">
        <v>2278</v>
      </c>
      <c r="F1108" s="4" t="s">
        <v>241</v>
      </c>
      <c r="G1108" s="4" t="s">
        <v>1861</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f t="shared" si="2"/>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2466</v>
      </c>
      <c r="AA1108" s="4">
        <f>STOCK[[#This Row],[Costo total]]*STOCK[[#This Row],[Entradas]]</f>
        <v>15.409375000000001</v>
      </c>
      <c r="AB1108" s="4">
        <f>STOCK[[#This Row],[Stock Actual]]*STOCK[[#This Row],[Costo total]]</f>
        <v>0</v>
      </c>
    </row>
    <row r="1109" spans="1:28" s="6" customFormat="1" ht="50" customHeight="1">
      <c r="A1109" s="6" t="s">
        <v>2364</v>
      </c>
      <c r="B1109" s="13"/>
      <c r="C1109" s="6" t="s">
        <v>4</v>
      </c>
      <c r="D1109" s="6" t="s">
        <v>2232</v>
      </c>
      <c r="E1109" s="6" t="s">
        <v>2279</v>
      </c>
      <c r="F1109" s="6" t="s">
        <v>244</v>
      </c>
      <c r="G1109" s="6" t="s">
        <v>1861</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f t="shared" si="2"/>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2467</v>
      </c>
      <c r="AA1109" s="6">
        <f>STOCK[[#This Row],[Costo total]]*STOCK[[#This Row],[Entradas]]</f>
        <v>20.46875</v>
      </c>
      <c r="AB1109" s="6">
        <f>STOCK[[#This Row],[Stock Actual]]*STOCK[[#This Row],[Costo total]]</f>
        <v>20.46875</v>
      </c>
    </row>
    <row r="1110" spans="1:28" s="4" customFormat="1" ht="50" customHeight="1">
      <c r="A1110" s="4" t="s">
        <v>2365</v>
      </c>
      <c r="B1110" s="13"/>
      <c r="C1110" s="4" t="s">
        <v>4</v>
      </c>
      <c r="D1110" s="4" t="s">
        <v>2234</v>
      </c>
      <c r="E1110" s="4" t="s">
        <v>2279</v>
      </c>
      <c r="F1110" s="4" t="s">
        <v>241</v>
      </c>
      <c r="G1110" s="4" t="s">
        <v>1861</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f t="shared" si="2"/>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2468</v>
      </c>
      <c r="AA1110" s="4">
        <f>STOCK[[#This Row],[Costo total]]*STOCK[[#This Row],[Entradas]]</f>
        <v>20.46875</v>
      </c>
      <c r="AB1110" s="4">
        <f>STOCK[[#This Row],[Stock Actual]]*STOCK[[#This Row],[Costo total]]</f>
        <v>20.46875</v>
      </c>
    </row>
    <row r="1111" spans="1:28" s="6" customFormat="1" ht="50" customHeight="1">
      <c r="A1111" s="6" t="s">
        <v>2366</v>
      </c>
      <c r="B1111" s="13"/>
      <c r="C1111" s="6" t="s">
        <v>4</v>
      </c>
      <c r="D1111" s="6" t="s">
        <v>2234</v>
      </c>
      <c r="E1111" s="6" t="s">
        <v>2279</v>
      </c>
      <c r="F1111" s="6" t="s">
        <v>243</v>
      </c>
      <c r="G1111" s="6" t="s">
        <v>1861</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f t="shared" si="2"/>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2469</v>
      </c>
      <c r="AA1111" s="6">
        <f>STOCK[[#This Row],[Costo total]]*STOCK[[#This Row],[Entradas]]</f>
        <v>20.46875</v>
      </c>
      <c r="AB1111" s="6">
        <f>STOCK[[#This Row],[Stock Actual]]*STOCK[[#This Row],[Costo total]]</f>
        <v>20.46875</v>
      </c>
    </row>
    <row r="1112" spans="1:28" s="4" customFormat="1" ht="50" customHeight="1">
      <c r="A1112" s="4" t="s">
        <v>2367</v>
      </c>
      <c r="B1112" s="13"/>
      <c r="C1112" s="4" t="s">
        <v>4</v>
      </c>
      <c r="D1112" s="4" t="s">
        <v>2232</v>
      </c>
      <c r="E1112" s="4" t="s">
        <v>2280</v>
      </c>
      <c r="F1112" s="4" t="s">
        <v>244</v>
      </c>
      <c r="G1112" s="4" t="s">
        <v>1861</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f t="shared" si="2"/>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2470</v>
      </c>
      <c r="AA1112" s="4">
        <f>STOCK[[#This Row],[Costo total]]*STOCK[[#This Row],[Entradas]]</f>
        <v>20.465624999999999</v>
      </c>
      <c r="AB1112" s="4">
        <f>STOCK[[#This Row],[Stock Actual]]*STOCK[[#This Row],[Costo total]]</f>
        <v>20.465624999999999</v>
      </c>
    </row>
    <row r="1113" spans="1:28" s="6" customFormat="1" ht="50" customHeight="1">
      <c r="A1113" s="6" t="s">
        <v>2368</v>
      </c>
      <c r="B1113" s="13"/>
      <c r="C1113" s="6" t="s">
        <v>4</v>
      </c>
      <c r="D1113" s="6" t="s">
        <v>2234</v>
      </c>
      <c r="E1113" s="6" t="s">
        <v>2280</v>
      </c>
      <c r="F1113" s="6" t="s">
        <v>243</v>
      </c>
      <c r="G1113" s="6" t="s">
        <v>1861</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f t="shared" si="2"/>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2471</v>
      </c>
      <c r="AA1113" s="6">
        <f>STOCK[[#This Row],[Costo total]]*STOCK[[#This Row],[Entradas]]</f>
        <v>20.465624999999999</v>
      </c>
      <c r="AB1113" s="6">
        <f>STOCK[[#This Row],[Stock Actual]]*STOCK[[#This Row],[Costo total]]</f>
        <v>20.465624999999999</v>
      </c>
    </row>
    <row r="1114" spans="1:28" s="4" customFormat="1" ht="50" customHeight="1">
      <c r="A1114" s="4" t="s">
        <v>2369</v>
      </c>
      <c r="B1114" s="13"/>
      <c r="C1114" s="4" t="s">
        <v>4</v>
      </c>
      <c r="D1114" s="4" t="s">
        <v>2234</v>
      </c>
      <c r="E1114" s="4" t="s">
        <v>2280</v>
      </c>
      <c r="F1114" s="4" t="s">
        <v>241</v>
      </c>
      <c r="G1114" s="4" t="s">
        <v>1861</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f t="shared" si="2"/>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2472</v>
      </c>
      <c r="AA1114" s="4">
        <f>STOCK[[#This Row],[Costo total]]*STOCK[[#This Row],[Entradas]]</f>
        <v>20.465624999999999</v>
      </c>
      <c r="AB1114" s="4">
        <f>STOCK[[#This Row],[Stock Actual]]*STOCK[[#This Row],[Costo total]]</f>
        <v>20.465624999999999</v>
      </c>
    </row>
    <row r="1115" spans="1:28" s="6" customFormat="1" ht="50" customHeight="1">
      <c r="A1115" s="6" t="s">
        <v>2371</v>
      </c>
      <c r="B1115" s="13"/>
      <c r="C1115" s="6" t="s">
        <v>4</v>
      </c>
      <c r="D1115" s="6" t="s">
        <v>2234</v>
      </c>
      <c r="E1115" s="6" t="s">
        <v>2280</v>
      </c>
      <c r="F1115" s="6" t="s">
        <v>238</v>
      </c>
      <c r="G1115" s="6" t="s">
        <v>1861</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f t="shared" si="2"/>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2473</v>
      </c>
      <c r="AA1115" s="6">
        <f>STOCK[[#This Row],[Costo total]]*STOCK[[#This Row],[Entradas]]</f>
        <v>20.465624999999999</v>
      </c>
      <c r="AB1115" s="6">
        <f>STOCK[[#This Row],[Stock Actual]]*STOCK[[#This Row],[Costo total]]</f>
        <v>0</v>
      </c>
    </row>
    <row r="1116" spans="1:28" s="4" customFormat="1" ht="50" customHeight="1">
      <c r="A1116" s="4" t="s">
        <v>2372</v>
      </c>
      <c r="B1116" s="13"/>
      <c r="C1116" s="4" t="s">
        <v>4</v>
      </c>
      <c r="D1116" s="4" t="s">
        <v>1939</v>
      </c>
      <c r="E1116" s="4" t="s">
        <v>2498</v>
      </c>
      <c r="F1116" s="4" t="s">
        <v>1514</v>
      </c>
      <c r="G1116" s="4" t="s">
        <v>1861</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f t="shared" si="2"/>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2474</v>
      </c>
      <c r="AA1116" s="4">
        <f>STOCK[[#This Row],[Costo total]]*STOCK[[#This Row],[Entradas]]</f>
        <v>7.3312499999999998</v>
      </c>
      <c r="AB1116" s="4">
        <f>STOCK[[#This Row],[Stock Actual]]*STOCK[[#This Row],[Costo total]]</f>
        <v>7.3312499999999998</v>
      </c>
    </row>
    <row r="1117" spans="1:28" s="6" customFormat="1" ht="50" customHeight="1">
      <c r="A1117" s="6" t="s">
        <v>2373</v>
      </c>
      <c r="B1117" s="13"/>
      <c r="C1117" s="6" t="s">
        <v>4</v>
      </c>
      <c r="D1117" s="6" t="s">
        <v>1939</v>
      </c>
      <c r="E1117" s="6" t="s">
        <v>2499</v>
      </c>
      <c r="F1117" s="6" t="s">
        <v>1514</v>
      </c>
      <c r="G1117" s="6" t="s">
        <v>1861</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f t="shared" si="2"/>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2475</v>
      </c>
      <c r="AA1117" s="6">
        <f>STOCK[[#This Row],[Costo total]]*STOCK[[#This Row],[Entradas]]</f>
        <v>13.762500000000001</v>
      </c>
      <c r="AB1117" s="6">
        <f>STOCK[[#This Row],[Stock Actual]]*STOCK[[#This Row],[Costo total]]</f>
        <v>13.762500000000001</v>
      </c>
    </row>
    <row r="1118" spans="1:28" s="4" customFormat="1" ht="50" customHeight="1">
      <c r="A1118" s="4" t="s">
        <v>2374</v>
      </c>
      <c r="B1118" s="13"/>
      <c r="C1118" s="4" t="s">
        <v>4</v>
      </c>
      <c r="D1118" s="4" t="s">
        <v>1939</v>
      </c>
      <c r="E1118" s="4" t="s">
        <v>2281</v>
      </c>
      <c r="F1118" s="4" t="s">
        <v>1514</v>
      </c>
      <c r="G1118" s="4" t="s">
        <v>1861</v>
      </c>
      <c r="H1118" s="4">
        <f>STOCK[[#This Row],[Precio Final]]</f>
        <v>10</v>
      </c>
      <c r="I1118" s="4">
        <f>STOCK[[#This Row],[Precio Venta Ideal (x1.5)]]</f>
        <v>10.996874999999999</v>
      </c>
      <c r="J1118" s="5">
        <v>2</v>
      </c>
      <c r="K1118" s="5">
        <f>SUMIFS(VENTAS[Cantidad],VENTAS[Código del producto Vendido],STOCK[[#This Row],[Code]])</f>
        <v>1</v>
      </c>
      <c r="L1118" s="5">
        <f>STOCK[[#This Row],[Entradas]]-STOCK[[#This Row],[Salidas]]</f>
        <v>1</v>
      </c>
      <c r="M1118" s="4">
        <f>STOCK[[#This Row],[Precio Final]]*10%</f>
        <v>1</v>
      </c>
      <c r="N1118" s="4">
        <v>78.739999999999995</v>
      </c>
      <c r="O1118" s="4">
        <v>16</v>
      </c>
      <c r="P1118" s="4">
        <f t="shared" si="2"/>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2.6687500000000002</v>
      </c>
      <c r="Y1118" s="4" t="s">
        <v>2476</v>
      </c>
      <c r="AA1118" s="4">
        <f>STOCK[[#This Row],[Costo total]]*STOCK[[#This Row],[Entradas]]</f>
        <v>14.6625</v>
      </c>
      <c r="AB1118" s="4">
        <f>STOCK[[#This Row],[Stock Actual]]*STOCK[[#This Row],[Costo total]]</f>
        <v>7.3312499999999998</v>
      </c>
    </row>
    <row r="1119" spans="1:28" s="6" customFormat="1" ht="50" customHeight="1">
      <c r="A1119" s="6" t="s">
        <v>2375</v>
      </c>
      <c r="B1119" s="13"/>
      <c r="C1119" s="6" t="s">
        <v>4</v>
      </c>
      <c r="D1119" s="6" t="s">
        <v>1939</v>
      </c>
      <c r="E1119" s="6" t="s">
        <v>2282</v>
      </c>
      <c r="F1119" s="6" t="s">
        <v>1514</v>
      </c>
      <c r="G1119" s="6" t="s">
        <v>1861</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f t="shared" si="2"/>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2477</v>
      </c>
      <c r="AA1119" s="6">
        <f>STOCK[[#This Row],[Costo total]]*STOCK[[#This Row],[Entradas]]</f>
        <v>12.24375</v>
      </c>
      <c r="AB1119" s="6">
        <f>STOCK[[#This Row],[Stock Actual]]*STOCK[[#This Row],[Costo total]]</f>
        <v>0</v>
      </c>
    </row>
    <row r="1120" spans="1:28" s="4" customFormat="1" ht="50" customHeight="1">
      <c r="A1120" s="4" t="s">
        <v>2376</v>
      </c>
      <c r="B1120" s="13"/>
      <c r="C1120" s="4" t="s">
        <v>4</v>
      </c>
      <c r="D1120" s="4" t="s">
        <v>134</v>
      </c>
      <c r="E1120" s="4" t="s">
        <v>2283</v>
      </c>
      <c r="F1120" s="4" t="s">
        <v>1514</v>
      </c>
      <c r="G1120" s="4" t="s">
        <v>1861</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f t="shared" si="2"/>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2478</v>
      </c>
      <c r="AA1120" s="4">
        <f>STOCK[[#This Row],[Costo total]]*STOCK[[#This Row],[Entradas]]</f>
        <v>11.506874999999999</v>
      </c>
      <c r="AB1120" s="4">
        <f>STOCK[[#This Row],[Stock Actual]]*STOCK[[#This Row],[Costo total]]</f>
        <v>7.6712499999999997</v>
      </c>
    </row>
    <row r="1121" spans="1:28" s="6" customFormat="1" ht="50" customHeight="1">
      <c r="A1121" s="6" t="s">
        <v>2377</v>
      </c>
      <c r="B1121" s="13"/>
      <c r="C1121" s="6" t="s">
        <v>4</v>
      </c>
      <c r="D1121" s="6" t="s">
        <v>1939</v>
      </c>
      <c r="E1121" s="6" t="s">
        <v>2284</v>
      </c>
      <c r="F1121" s="6" t="s">
        <v>1514</v>
      </c>
      <c r="G1121" s="6" t="s">
        <v>1861</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f t="shared" si="2"/>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2479</v>
      </c>
      <c r="AA1121" s="6">
        <f>STOCK[[#This Row],[Costo total]]*STOCK[[#This Row],[Entradas]]</f>
        <v>40.207499999999996</v>
      </c>
      <c r="AB1121" s="6">
        <f>STOCK[[#This Row],[Stock Actual]]*STOCK[[#This Row],[Costo total]]</f>
        <v>0</v>
      </c>
    </row>
    <row r="1122" spans="1:28" s="4" customFormat="1" ht="50" customHeight="1">
      <c r="A1122" s="4" t="s">
        <v>2378</v>
      </c>
      <c r="B1122" s="13"/>
      <c r="C1122" s="4" t="s">
        <v>4</v>
      </c>
      <c r="D1122" s="4" t="s">
        <v>2285</v>
      </c>
      <c r="E1122" s="4" t="s">
        <v>2286</v>
      </c>
      <c r="F1122" s="4" t="s">
        <v>244</v>
      </c>
      <c r="G1122" s="4" t="s">
        <v>1861</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f t="shared" si="2"/>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2480</v>
      </c>
      <c r="AA1122" s="4">
        <f>STOCK[[#This Row],[Costo total]]*STOCK[[#This Row],[Entradas]]</f>
        <v>12.521875000000001</v>
      </c>
      <c r="AB1122" s="4">
        <f>STOCK[[#This Row],[Stock Actual]]*STOCK[[#This Row],[Costo total]]</f>
        <v>0</v>
      </c>
    </row>
    <row r="1123" spans="1:28" s="6" customFormat="1" ht="50" customHeight="1">
      <c r="A1123" s="6" t="s">
        <v>2379</v>
      </c>
      <c r="B1123" s="13"/>
      <c r="C1123" s="6" t="s">
        <v>4</v>
      </c>
      <c r="D1123" s="6" t="s">
        <v>2274</v>
      </c>
      <c r="E1123" s="6" t="s">
        <v>2286</v>
      </c>
      <c r="F1123" s="6" t="s">
        <v>243</v>
      </c>
      <c r="G1123" s="6" t="s">
        <v>1861</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f t="shared" si="2"/>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2481</v>
      </c>
      <c r="AA1123" s="6">
        <f>STOCK[[#This Row],[Costo total]]*STOCK[[#This Row],[Entradas]]</f>
        <v>12.521875000000001</v>
      </c>
      <c r="AB1123" s="6">
        <f>STOCK[[#This Row],[Stock Actual]]*STOCK[[#This Row],[Costo total]]</f>
        <v>0</v>
      </c>
    </row>
    <row r="1124" spans="1:28" s="4" customFormat="1" ht="50" customHeight="1">
      <c r="A1124" s="4" t="s">
        <v>2380</v>
      </c>
      <c r="B1124" s="13"/>
      <c r="C1124" s="4" t="s">
        <v>4</v>
      </c>
      <c r="D1124" s="4" t="s">
        <v>2276</v>
      </c>
      <c r="E1124" s="4" t="s">
        <v>2287</v>
      </c>
      <c r="F1124" s="4" t="s">
        <v>239</v>
      </c>
      <c r="G1124" s="4" t="s">
        <v>1861</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f t="shared" si="2"/>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2482</v>
      </c>
      <c r="AA1124" s="4">
        <f>STOCK[[#This Row],[Costo total]]*STOCK[[#This Row],[Entradas]]</f>
        <v>28.109375</v>
      </c>
      <c r="AB1124" s="4">
        <f>STOCK[[#This Row],[Stock Actual]]*STOCK[[#This Row],[Costo total]]</f>
        <v>0</v>
      </c>
    </row>
    <row r="1125" spans="1:28" s="6" customFormat="1" ht="50" customHeight="1">
      <c r="A1125" s="6" t="s">
        <v>2381</v>
      </c>
      <c r="B1125" s="13"/>
      <c r="C1125" s="6" t="s">
        <v>4</v>
      </c>
      <c r="D1125" s="6" t="s">
        <v>2230</v>
      </c>
      <c r="E1125" s="6" t="s">
        <v>2287</v>
      </c>
      <c r="F1125" s="6" t="s">
        <v>243</v>
      </c>
      <c r="G1125" s="6" t="s">
        <v>1861</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f t="shared" si="2"/>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2483</v>
      </c>
      <c r="AA1125" s="6">
        <f>STOCK[[#This Row],[Costo total]]*STOCK[[#This Row],[Entradas]]</f>
        <v>28.109375</v>
      </c>
      <c r="AB1125" s="6">
        <f>STOCK[[#This Row],[Stock Actual]]*STOCK[[#This Row],[Costo total]]</f>
        <v>0</v>
      </c>
    </row>
    <row r="1126" spans="1:28" s="4" customFormat="1" ht="50" customHeight="1">
      <c r="A1126" s="4" t="s">
        <v>2382</v>
      </c>
      <c r="B1126" s="13"/>
      <c r="C1126" s="4" t="s">
        <v>4</v>
      </c>
      <c r="D1126" s="4" t="s">
        <v>2230</v>
      </c>
      <c r="E1126" s="4" t="s">
        <v>2287</v>
      </c>
      <c r="F1126" s="4" t="s">
        <v>241</v>
      </c>
      <c r="G1126" s="4" t="s">
        <v>1861</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f t="shared" si="2"/>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2484</v>
      </c>
      <c r="AA1126" s="4">
        <f>STOCK[[#This Row],[Costo total]]*STOCK[[#This Row],[Entradas]]</f>
        <v>28.109375</v>
      </c>
      <c r="AB1126" s="4">
        <f>STOCK[[#This Row],[Stock Actual]]*STOCK[[#This Row],[Costo total]]</f>
        <v>0</v>
      </c>
    </row>
    <row r="1127" spans="1:28" s="6" customFormat="1" ht="50" customHeight="1">
      <c r="A1127" s="6" t="s">
        <v>2383</v>
      </c>
      <c r="B1127" s="13"/>
      <c r="C1127" s="6" t="s">
        <v>4</v>
      </c>
      <c r="D1127" s="6" t="s">
        <v>1939</v>
      </c>
      <c r="E1127" s="6" t="s">
        <v>2288</v>
      </c>
      <c r="F1127" s="6" t="s">
        <v>1514</v>
      </c>
      <c r="G1127" s="6" t="s">
        <v>1861</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f t="shared" si="2"/>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2485</v>
      </c>
      <c r="AA1127" s="6">
        <f>STOCK[[#This Row],[Costo total]]*STOCK[[#This Row],[Entradas]]</f>
        <v>17.182500000000001</v>
      </c>
      <c r="AB1127" s="6">
        <f>STOCK[[#This Row],[Stock Actual]]*STOCK[[#This Row],[Costo total]]</f>
        <v>11.455</v>
      </c>
    </row>
    <row r="1128" spans="1:28" s="4" customFormat="1" ht="50" customHeight="1">
      <c r="A1128" s="4" t="s">
        <v>2500</v>
      </c>
      <c r="B1128" s="13"/>
      <c r="C1128" s="4" t="s">
        <v>4</v>
      </c>
      <c r="D1128" s="4" t="s">
        <v>101</v>
      </c>
      <c r="E1128" s="4" t="s">
        <v>2501</v>
      </c>
      <c r="F1128" s="4" t="s">
        <v>252</v>
      </c>
      <c r="G1128" s="4" t="s">
        <v>1142</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f>N1128/O1128</f>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2508</v>
      </c>
      <c r="B1129" s="20"/>
      <c r="C1129" s="6" t="s">
        <v>4</v>
      </c>
      <c r="D1129" s="6" t="s">
        <v>1894</v>
      </c>
      <c r="E1129" s="6" t="s">
        <v>2177</v>
      </c>
      <c r="F1129" s="6" t="s">
        <v>2086</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1403</v>
      </c>
      <c r="AA1129" s="6">
        <f>STOCK[[#This Row],[Costo total]]*STOCK[[#This Row],[Entradas]]</f>
        <v>19.82</v>
      </c>
      <c r="AB1129" s="6">
        <f>STOCK[[#This Row],[Stock Actual]]*STOCK[[#This Row],[Costo total]]</f>
        <v>0</v>
      </c>
    </row>
    <row r="1130" spans="1:28" s="4" customFormat="1" ht="50" customHeight="1">
      <c r="A1130" s="4" t="s">
        <v>2509</v>
      </c>
      <c r="B1130" s="13"/>
      <c r="C1130" s="4" t="s">
        <v>4</v>
      </c>
      <c r="D1130" s="4" t="s">
        <v>1894</v>
      </c>
      <c r="E1130" s="4" t="s">
        <v>2176</v>
      </c>
      <c r="F1130" s="4" t="s">
        <v>2066</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2545</v>
      </c>
      <c r="B1131" s="13"/>
      <c r="C1131" s="6" t="s">
        <v>4</v>
      </c>
      <c r="D1131" s="6" t="s">
        <v>2556</v>
      </c>
      <c r="E1131" s="6" t="s">
        <v>2978</v>
      </c>
      <c r="F1131" s="6" t="s">
        <v>250</v>
      </c>
      <c r="G1131" s="6" t="s">
        <v>2546</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f>N1131/O1131</f>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2572</v>
      </c>
      <c r="AA1131" s="6">
        <f>STOCK[[#This Row],[Costo total]]*STOCK[[#This Row],[Entradas]]</f>
        <v>20.752021151586369</v>
      </c>
      <c r="AB1131" s="6">
        <f>STOCK[[#This Row],[Stock Actual]]*STOCK[[#This Row],[Costo total]]</f>
        <v>20.752021151586369</v>
      </c>
    </row>
    <row r="1132" spans="1:28" s="4" customFormat="1" ht="50" customHeight="1">
      <c r="A1132" s="4" t="s">
        <v>2547</v>
      </c>
      <c r="B1132" s="13"/>
      <c r="C1132" s="4" t="s">
        <v>4</v>
      </c>
      <c r="D1132" s="4" t="s">
        <v>2556</v>
      </c>
      <c r="E1132" s="4" t="s">
        <v>2615</v>
      </c>
      <c r="F1132" s="4" t="s">
        <v>550</v>
      </c>
      <c r="G1132" s="4" t="s">
        <v>2546</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f>N1132/O1132</f>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2573</v>
      </c>
      <c r="AA1132" s="4">
        <f>STOCK[[#This Row],[Costo total]]*STOCK[[#This Row],[Entradas]]</f>
        <v>20.752021151586369</v>
      </c>
      <c r="AB1132" s="4">
        <f>STOCK[[#This Row],[Stock Actual]]*STOCK[[#This Row],[Costo total]]</f>
        <v>0</v>
      </c>
    </row>
    <row r="1133" spans="1:28" s="6" customFormat="1" ht="50" customHeight="1">
      <c r="A1133" s="6" t="s">
        <v>2548</v>
      </c>
      <c r="B1133" s="13"/>
      <c r="C1133" s="6" t="s">
        <v>4</v>
      </c>
      <c r="D1133" s="6" t="s">
        <v>2556</v>
      </c>
      <c r="E1133" s="6" t="s">
        <v>2615</v>
      </c>
      <c r="F1133" s="6" t="s">
        <v>252</v>
      </c>
      <c r="G1133" s="6" t="s">
        <v>2546</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f>N1133/O1133</f>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2574</v>
      </c>
      <c r="AA1133" s="6">
        <f>STOCK[[#This Row],[Costo total]]*STOCK[[#This Row],[Entradas]]</f>
        <v>20.752021151586369</v>
      </c>
      <c r="AB1133" s="6">
        <f>STOCK[[#This Row],[Stock Actual]]*STOCK[[#This Row],[Costo total]]</f>
        <v>0</v>
      </c>
    </row>
    <row r="1134" spans="1:28" s="4" customFormat="1" ht="50" customHeight="1">
      <c r="A1134" s="4" t="s">
        <v>2549</v>
      </c>
      <c r="B1134" s="13"/>
      <c r="C1134" s="4" t="s">
        <v>4</v>
      </c>
      <c r="D1134" s="4" t="s">
        <v>2556</v>
      </c>
      <c r="E1134" s="4" t="s">
        <v>2615</v>
      </c>
      <c r="F1134" s="4" t="s">
        <v>1515</v>
      </c>
      <c r="G1134" s="4" t="s">
        <v>2546</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f>N1134/O1134</f>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2575</v>
      </c>
      <c r="AA1134" s="4">
        <f>STOCK[[#This Row],[Costo total]]*STOCK[[#This Row],[Entradas]]</f>
        <v>20.752021151586369</v>
      </c>
      <c r="AB1134" s="4">
        <f>STOCK[[#This Row],[Stock Actual]]*STOCK[[#This Row],[Costo total]]</f>
        <v>0</v>
      </c>
    </row>
    <row r="1135" spans="1:28" s="6" customFormat="1" ht="50" customHeight="1">
      <c r="A1135" s="6" t="s">
        <v>2550</v>
      </c>
      <c r="B1135" s="13"/>
      <c r="C1135" s="6" t="s">
        <v>4</v>
      </c>
      <c r="D1135" s="6" t="s">
        <v>2556</v>
      </c>
      <c r="E1135" s="6" t="s">
        <v>2615</v>
      </c>
      <c r="F1135" s="6" t="s">
        <v>251</v>
      </c>
      <c r="G1135" s="6" t="s">
        <v>2546</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f>N1135/O1135</f>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2576</v>
      </c>
      <c r="AA1135" s="6">
        <f>STOCK[[#This Row],[Costo total]]*STOCK[[#This Row],[Entradas]]</f>
        <v>20.752021151586369</v>
      </c>
      <c r="AB1135" s="6">
        <f>STOCK[[#This Row],[Stock Actual]]*STOCK[[#This Row],[Costo total]]</f>
        <v>0</v>
      </c>
    </row>
    <row r="1136" spans="1:28" s="4" customFormat="1" ht="50" customHeight="1">
      <c r="A1136" s="4" t="s">
        <v>2551</v>
      </c>
      <c r="B1136" s="13"/>
      <c r="C1136" s="4" t="s">
        <v>4</v>
      </c>
      <c r="D1136" s="4" t="s">
        <v>2557</v>
      </c>
      <c r="E1136" s="4" t="s">
        <v>2593</v>
      </c>
      <c r="F1136" s="4" t="s">
        <v>238</v>
      </c>
      <c r="G1136" s="4" t="s">
        <v>2546</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f t="shared" ref="P1136:P1141" si="3">N1136/O1136</f>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2577</v>
      </c>
      <c r="AA1136" s="4">
        <f>STOCK[[#This Row],[Costo total]]*STOCK[[#This Row],[Entradas]]</f>
        <v>41.504042303172739</v>
      </c>
      <c r="AB1136" s="4">
        <f>STOCK[[#This Row],[Stock Actual]]*STOCK[[#This Row],[Costo total]]</f>
        <v>20.752021151586369</v>
      </c>
    </row>
    <row r="1137" spans="1:28" s="6" customFormat="1" ht="50" customHeight="1">
      <c r="A1137" s="6" t="s">
        <v>2552</v>
      </c>
      <c r="B1137" s="13"/>
      <c r="C1137" s="6" t="s">
        <v>4</v>
      </c>
      <c r="D1137" s="6" t="s">
        <v>2557</v>
      </c>
      <c r="E1137" s="6" t="s">
        <v>2593</v>
      </c>
      <c r="F1137" s="6" t="s">
        <v>241</v>
      </c>
      <c r="G1137" s="6" t="s">
        <v>2546</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f t="shared" si="3"/>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2578</v>
      </c>
      <c r="AA1137" s="6">
        <f>STOCK[[#This Row],[Costo total]]*STOCK[[#This Row],[Entradas]]</f>
        <v>41.504042303172739</v>
      </c>
      <c r="AB1137" s="6">
        <f>STOCK[[#This Row],[Stock Actual]]*STOCK[[#This Row],[Costo total]]</f>
        <v>20.752021151586369</v>
      </c>
    </row>
    <row r="1138" spans="1:28" s="4" customFormat="1" ht="50" customHeight="1">
      <c r="A1138" s="4" t="s">
        <v>2553</v>
      </c>
      <c r="B1138" s="13"/>
      <c r="C1138" s="4" t="s">
        <v>4</v>
      </c>
      <c r="D1138" s="4" t="s">
        <v>2557</v>
      </c>
      <c r="E1138" s="4" t="s">
        <v>2593</v>
      </c>
      <c r="F1138" s="4" t="s">
        <v>243</v>
      </c>
      <c r="G1138" s="4" t="s">
        <v>2546</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f t="shared" si="3"/>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2579</v>
      </c>
      <c r="AA1138" s="4">
        <f>STOCK[[#This Row],[Costo total]]*STOCK[[#This Row],[Entradas]]</f>
        <v>62.256063454759108</v>
      </c>
      <c r="AB1138" s="4">
        <f>STOCK[[#This Row],[Stock Actual]]*STOCK[[#This Row],[Costo total]]</f>
        <v>41.504042303172739</v>
      </c>
    </row>
    <row r="1139" spans="1:28" s="6" customFormat="1" ht="50" customHeight="1">
      <c r="A1139" s="6" t="s">
        <v>2554</v>
      </c>
      <c r="B1139" s="13"/>
      <c r="C1139" s="6" t="s">
        <v>4</v>
      </c>
      <c r="D1139" s="6" t="s">
        <v>2557</v>
      </c>
      <c r="E1139" s="6" t="s">
        <v>2593</v>
      </c>
      <c r="F1139" s="6" t="s">
        <v>244</v>
      </c>
      <c r="G1139" s="6" t="s">
        <v>2546</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f t="shared" si="3"/>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2580</v>
      </c>
      <c r="AA1139" s="6">
        <f>STOCK[[#This Row],[Costo total]]*STOCK[[#This Row],[Entradas]]</f>
        <v>20.752021151586369</v>
      </c>
      <c r="AB1139" s="6">
        <f>STOCK[[#This Row],[Stock Actual]]*STOCK[[#This Row],[Costo total]]</f>
        <v>20.752021151586369</v>
      </c>
    </row>
    <row r="1140" spans="1:28" s="4" customFormat="1" ht="50" customHeight="1">
      <c r="A1140" s="4" t="s">
        <v>2555</v>
      </c>
      <c r="B1140" s="13"/>
      <c r="C1140" s="4" t="s">
        <v>4</v>
      </c>
      <c r="D1140" s="4" t="s">
        <v>2557</v>
      </c>
      <c r="E1140" s="4" t="s">
        <v>2593</v>
      </c>
      <c r="F1140" s="4" t="s">
        <v>239</v>
      </c>
      <c r="G1140" s="4" t="s">
        <v>2546</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f t="shared" si="3"/>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2581</v>
      </c>
      <c r="AA1140" s="4">
        <f>STOCK[[#This Row],[Costo total]]*STOCK[[#This Row],[Entradas]]</f>
        <v>20.752021151586369</v>
      </c>
      <c r="AB1140" s="4">
        <f>STOCK[[#This Row],[Stock Actual]]*STOCK[[#This Row],[Costo total]]</f>
        <v>0</v>
      </c>
    </row>
    <row r="1141" spans="1:28" s="6" customFormat="1" ht="50" customHeight="1">
      <c r="A1141" s="6" t="s">
        <v>2560</v>
      </c>
      <c r="B1141" s="13"/>
      <c r="C1141" s="6" t="s">
        <v>4</v>
      </c>
      <c r="D1141" s="6" t="s">
        <v>2558</v>
      </c>
      <c r="E1141" s="6" t="s">
        <v>2559</v>
      </c>
      <c r="F1141" s="6" t="s">
        <v>241</v>
      </c>
      <c r="G1141" s="6" t="s">
        <v>2546</v>
      </c>
      <c r="H1141" s="6">
        <f>STOCK[[#This Row],[Precio Final]]</f>
        <v>25</v>
      </c>
      <c r="I1141" s="6">
        <f>STOCK[[#This Row],[Precio Venta Ideal (x1.5)]]</f>
        <v>30.421216216216219</v>
      </c>
      <c r="J1141" s="29">
        <v>2</v>
      </c>
      <c r="K1141" s="29">
        <f>SUMIFS(VENTAS[Cantidad],VENTAS[Código del producto Vendido],STOCK[[#This Row],[Code]])</f>
        <v>0</v>
      </c>
      <c r="L1141" s="29">
        <f>STOCK[[#This Row],[Entradas]]-STOCK[[#This Row],[Salidas]]</f>
        <v>2</v>
      </c>
      <c r="M1141" s="6">
        <f>STOCK[[#This Row],[Precio Final]]*10%</f>
        <v>2.5</v>
      </c>
      <c r="N1141" s="6">
        <v>269.10000000000002</v>
      </c>
      <c r="O1141" s="6">
        <v>17.02</v>
      </c>
      <c r="P1141" s="6">
        <f t="shared" si="3"/>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0</v>
      </c>
      <c r="Y1141" s="6" t="s">
        <v>2582</v>
      </c>
      <c r="AA1141" s="6">
        <f>STOCK[[#This Row],[Costo total]]*STOCK[[#This Row],[Entradas]]</f>
        <v>40.561621621621626</v>
      </c>
      <c r="AB1141" s="6">
        <f>STOCK[[#This Row],[Stock Actual]]*STOCK[[#This Row],[Costo total]]</f>
        <v>40.561621621621626</v>
      </c>
    </row>
    <row r="1142" spans="1:28" s="4" customFormat="1" ht="50" customHeight="1">
      <c r="A1142" s="4" t="s">
        <v>2561</v>
      </c>
      <c r="B1142" s="13"/>
      <c r="C1142" s="4" t="s">
        <v>4</v>
      </c>
      <c r="D1142" s="4" t="s">
        <v>2558</v>
      </c>
      <c r="E1142" s="4" t="s">
        <v>2559</v>
      </c>
      <c r="F1142" s="4" t="s">
        <v>243</v>
      </c>
      <c r="G1142" s="4" t="s">
        <v>2546</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f t="shared" ref="P1142:P1153" si="4">N1142/O1142</f>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2583</v>
      </c>
      <c r="AA1142" s="4">
        <f>STOCK[[#This Row],[Costo total]]*STOCK[[#This Row],[Entradas]]</f>
        <v>60.842432432432439</v>
      </c>
      <c r="AB1142" s="4">
        <f>STOCK[[#This Row],[Stock Actual]]*STOCK[[#This Row],[Costo total]]</f>
        <v>20.280810810810813</v>
      </c>
    </row>
    <row r="1143" spans="1:28" s="6" customFormat="1" ht="50" customHeight="1">
      <c r="A1143" s="6" t="s">
        <v>2562</v>
      </c>
      <c r="B1143" s="13"/>
      <c r="C1143" s="6" t="s">
        <v>4</v>
      </c>
      <c r="D1143" s="6" t="s">
        <v>2558</v>
      </c>
      <c r="E1143" s="6" t="s">
        <v>2559</v>
      </c>
      <c r="F1143" s="6" t="s">
        <v>244</v>
      </c>
      <c r="G1143" s="6" t="s">
        <v>2546</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f t="shared" si="4"/>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2584</v>
      </c>
      <c r="AA1143" s="6">
        <f>STOCK[[#This Row],[Costo total]]*STOCK[[#This Row],[Entradas]]</f>
        <v>60.842432432432439</v>
      </c>
      <c r="AB1143" s="6">
        <f>STOCK[[#This Row],[Stock Actual]]*STOCK[[#This Row],[Costo total]]</f>
        <v>60.842432432432439</v>
      </c>
    </row>
    <row r="1144" spans="1:28" s="4" customFormat="1" ht="50" customHeight="1">
      <c r="A1144" s="4" t="s">
        <v>2563</v>
      </c>
      <c r="B1144" s="13"/>
      <c r="C1144" s="4" t="s">
        <v>4</v>
      </c>
      <c r="D1144" s="4" t="s">
        <v>2557</v>
      </c>
      <c r="E1144" s="4" t="s">
        <v>2564</v>
      </c>
      <c r="F1144" s="4" t="s">
        <v>238</v>
      </c>
      <c r="G1144" s="4" t="s">
        <v>2546</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f t="shared" si="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2585</v>
      </c>
      <c r="AA1144" s="4">
        <f>STOCK[[#This Row],[Costo total]]*STOCK[[#This Row],[Entradas]]</f>
        <v>27.470669800235019</v>
      </c>
      <c r="AB1144" s="4">
        <f>STOCK[[#This Row],[Stock Actual]]*STOCK[[#This Row],[Costo total]]</f>
        <v>0</v>
      </c>
    </row>
    <row r="1145" spans="1:28" s="6" customFormat="1" ht="50" customHeight="1">
      <c r="A1145" s="6" t="s">
        <v>2565</v>
      </c>
      <c r="B1145" s="13"/>
      <c r="C1145" s="6" t="s">
        <v>4</v>
      </c>
      <c r="D1145" s="6" t="s">
        <v>2557</v>
      </c>
      <c r="E1145" s="6" t="s">
        <v>2564</v>
      </c>
      <c r="F1145" s="6" t="s">
        <v>241</v>
      </c>
      <c r="G1145" s="6" t="s">
        <v>2546</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f t="shared" si="4"/>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2586</v>
      </c>
      <c r="AA1145" s="6">
        <f>STOCK[[#This Row],[Costo total]]*STOCK[[#This Row],[Entradas]]</f>
        <v>13.735334900117509</v>
      </c>
      <c r="AB1145" s="6">
        <f>STOCK[[#This Row],[Stock Actual]]*STOCK[[#This Row],[Costo total]]</f>
        <v>13.735334900117509</v>
      </c>
    </row>
    <row r="1146" spans="1:28" s="4" customFormat="1" ht="50" customHeight="1">
      <c r="A1146" s="4" t="s">
        <v>2566</v>
      </c>
      <c r="B1146" s="13"/>
      <c r="C1146" s="4" t="s">
        <v>4</v>
      </c>
      <c r="D1146" s="4" t="s">
        <v>2557</v>
      </c>
      <c r="E1146" s="4" t="s">
        <v>2564</v>
      </c>
      <c r="F1146" s="4" t="s">
        <v>243</v>
      </c>
      <c r="G1146" s="4" t="s">
        <v>2546</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f t="shared" si="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2587</v>
      </c>
      <c r="AA1146" s="4">
        <f>STOCK[[#This Row],[Costo total]]*STOCK[[#This Row],[Entradas]]</f>
        <v>27.470669800235019</v>
      </c>
      <c r="AB1146" s="4">
        <f>STOCK[[#This Row],[Stock Actual]]*STOCK[[#This Row],[Costo total]]</f>
        <v>13.735334900117509</v>
      </c>
    </row>
    <row r="1147" spans="1:28" s="6" customFormat="1" ht="50" customHeight="1">
      <c r="A1147" s="6" t="s">
        <v>2567</v>
      </c>
      <c r="B1147" s="13"/>
      <c r="C1147" s="6" t="s">
        <v>4</v>
      </c>
      <c r="D1147" s="6" t="s">
        <v>2557</v>
      </c>
      <c r="E1147" s="6" t="s">
        <v>2564</v>
      </c>
      <c r="F1147" s="6" t="s">
        <v>244</v>
      </c>
      <c r="G1147" s="6" t="s">
        <v>2546</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f t="shared" si="4"/>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2588</v>
      </c>
      <c r="AA1147" s="6">
        <f>STOCK[[#This Row],[Costo total]]*STOCK[[#This Row],[Entradas]]</f>
        <v>27.470669800235019</v>
      </c>
      <c r="AB1147" s="6">
        <f>STOCK[[#This Row],[Stock Actual]]*STOCK[[#This Row],[Costo total]]</f>
        <v>13.735334900117509</v>
      </c>
    </row>
    <row r="1148" spans="1:28" s="4" customFormat="1" ht="50" customHeight="1">
      <c r="A1148" s="4" t="s">
        <v>2568</v>
      </c>
      <c r="B1148" s="13"/>
      <c r="C1148" s="4" t="s">
        <v>4</v>
      </c>
      <c r="D1148" s="4" t="s">
        <v>2557</v>
      </c>
      <c r="E1148" s="4" t="s">
        <v>2564</v>
      </c>
      <c r="F1148" s="4" t="s">
        <v>239</v>
      </c>
      <c r="G1148" s="4" t="s">
        <v>2546</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f t="shared" si="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2589</v>
      </c>
      <c r="AA1148" s="4">
        <f>STOCK[[#This Row],[Costo total]]*STOCK[[#This Row],[Entradas]]</f>
        <v>27.470669800235019</v>
      </c>
      <c r="AB1148" s="4">
        <f>STOCK[[#This Row],[Stock Actual]]*STOCK[[#This Row],[Costo total]]</f>
        <v>27.470669800235019</v>
      </c>
    </row>
    <row r="1149" spans="1:28" s="6" customFormat="1" ht="50" customHeight="1">
      <c r="A1149" s="6" t="s">
        <v>2570</v>
      </c>
      <c r="B1149" s="13"/>
      <c r="C1149" s="6" t="s">
        <v>4</v>
      </c>
      <c r="D1149" s="6" t="s">
        <v>2557</v>
      </c>
      <c r="E1149" s="6" t="s">
        <v>2569</v>
      </c>
      <c r="F1149" s="6" t="s">
        <v>243</v>
      </c>
      <c r="G1149" s="6" t="s">
        <v>2546</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f t="shared" si="4"/>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2590</v>
      </c>
      <c r="AA1149" s="6">
        <f>STOCK[[#This Row],[Costo total]]*STOCK[[#This Row],[Entradas]]</f>
        <v>59.083325499412453</v>
      </c>
      <c r="AB1149" s="6">
        <f>STOCK[[#This Row],[Stock Actual]]*STOCK[[#This Row],[Costo total]]</f>
        <v>59.083325499412453</v>
      </c>
    </row>
    <row r="1150" spans="1:28" s="4" customFormat="1" ht="50" customHeight="1">
      <c r="A1150" s="4" t="s">
        <v>2571</v>
      </c>
      <c r="B1150" s="13"/>
      <c r="C1150" s="4" t="s">
        <v>4</v>
      </c>
      <c r="D1150" s="4" t="s">
        <v>2557</v>
      </c>
      <c r="E1150" s="4" t="s">
        <v>2569</v>
      </c>
      <c r="F1150" s="4" t="s">
        <v>241</v>
      </c>
      <c r="G1150" s="4" t="s">
        <v>2546</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f t="shared" si="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2591</v>
      </c>
      <c r="AA1150" s="4">
        <f>STOCK[[#This Row],[Costo total]]*STOCK[[#This Row],[Entradas]]</f>
        <v>59.083325499412453</v>
      </c>
      <c r="AB1150" s="4">
        <f>STOCK[[#This Row],[Stock Actual]]*STOCK[[#This Row],[Costo total]]</f>
        <v>59.083325499412453</v>
      </c>
    </row>
    <row r="1151" spans="1:28" s="6" customFormat="1" ht="50" customHeight="1">
      <c r="A1151" s="6" t="s">
        <v>2594</v>
      </c>
      <c r="B1151" s="13"/>
      <c r="C1151" s="6" t="s">
        <v>4</v>
      </c>
      <c r="D1151" s="6" t="s">
        <v>2557</v>
      </c>
      <c r="E1151" s="6" t="s">
        <v>2996</v>
      </c>
      <c r="F1151" s="6" t="s">
        <v>243</v>
      </c>
      <c r="G1151" s="6" t="s">
        <v>2546</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f t="shared" si="4"/>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2592</v>
      </c>
      <c r="AA1151" s="6">
        <f>STOCK[[#This Row],[Costo total]]*STOCK[[#This Row],[Entradas]]</f>
        <v>37.564042303172741</v>
      </c>
      <c r="AB1151" s="6">
        <f>STOCK[[#This Row],[Stock Actual]]*STOCK[[#This Row],[Costo total]]</f>
        <v>18.78202115158637</v>
      </c>
    </row>
    <row r="1152" spans="1:28" s="4" customFormat="1" ht="50" customHeight="1">
      <c r="A1152" s="4" t="s">
        <v>2595</v>
      </c>
      <c r="B1152" s="13"/>
      <c r="C1152" s="4" t="s">
        <v>4</v>
      </c>
      <c r="D1152" s="4" t="s">
        <v>2557</v>
      </c>
      <c r="E1152" s="6" t="s">
        <v>2996</v>
      </c>
      <c r="F1152" s="4" t="s">
        <v>239</v>
      </c>
      <c r="G1152" s="4" t="s">
        <v>2546</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f t="shared" si="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2597</v>
      </c>
      <c r="AA1152" s="4">
        <f>STOCK[[#This Row],[Costo total]]*STOCK[[#This Row],[Entradas]]</f>
        <v>37.564042303172741</v>
      </c>
      <c r="AB1152" s="4">
        <f>STOCK[[#This Row],[Stock Actual]]*STOCK[[#This Row],[Costo total]]</f>
        <v>37.564042303172741</v>
      </c>
    </row>
    <row r="1153" spans="1:29" s="6" customFormat="1" ht="50" customHeight="1">
      <c r="A1153" s="6" t="s">
        <v>2596</v>
      </c>
      <c r="B1153" s="13"/>
      <c r="C1153" s="6" t="s">
        <v>4</v>
      </c>
      <c r="D1153" s="6" t="s">
        <v>2557</v>
      </c>
      <c r="E1153" s="6" t="s">
        <v>2996</v>
      </c>
      <c r="F1153" s="6" t="s">
        <v>244</v>
      </c>
      <c r="G1153" s="6" t="s">
        <v>2546</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f t="shared" si="4"/>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2598</v>
      </c>
      <c r="AA1153" s="6">
        <f>STOCK[[#This Row],[Costo total]]*STOCK[[#This Row],[Entradas]]</f>
        <v>37.564042303172741</v>
      </c>
      <c r="AB1153" s="6">
        <f>STOCK[[#This Row],[Stock Actual]]*STOCK[[#This Row],[Costo total]]</f>
        <v>37.564042303172741</v>
      </c>
    </row>
    <row r="1154" spans="1:29" s="4" customFormat="1" ht="50" customHeight="1">
      <c r="A1154" s="6" t="s">
        <v>2618</v>
      </c>
      <c r="B1154" s="13"/>
      <c r="C1154" s="6" t="s">
        <v>4</v>
      </c>
      <c r="D1154" s="6" t="s">
        <v>2173</v>
      </c>
      <c r="E1154" s="4" t="s">
        <v>2979</v>
      </c>
      <c r="F1154" s="6" t="s">
        <v>2984</v>
      </c>
      <c r="G1154" s="6" t="s">
        <v>2621</v>
      </c>
      <c r="H1154" s="6">
        <f>STOCK[[#This Row],[Precio Final]]</f>
        <v>35</v>
      </c>
      <c r="I1154" s="6">
        <f>STOCK[[#This Row],[Precio Venta Ideal (x1.5)]]</f>
        <v>34.454999999999998</v>
      </c>
      <c r="J1154" s="29">
        <v>2</v>
      </c>
      <c r="K1154" s="29">
        <f>SUMIFS(VENTAS[Cantidad],VENTAS[Código del producto Vendido],STOCK[[#This Row],[Code]])</f>
        <v>1</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12.030000000000001</v>
      </c>
      <c r="Y1154" s="6" t="s">
        <v>2660</v>
      </c>
      <c r="Z1154" s="6"/>
      <c r="AA1154" s="6">
        <f>STOCK[[#This Row],[Costo total]]*STOCK[[#This Row],[Entradas]]</f>
        <v>45.94</v>
      </c>
      <c r="AB1154" s="6">
        <f>STOCK[[#This Row],[Stock Actual]]*STOCK[[#This Row],[Costo total]]</f>
        <v>22.97</v>
      </c>
      <c r="AC1154" s="6"/>
    </row>
    <row r="1155" spans="1:29" s="6" customFormat="1" ht="50" customHeight="1">
      <c r="A1155" s="6" t="s">
        <v>2619</v>
      </c>
      <c r="B1155" s="13"/>
      <c r="C1155" s="6" t="s">
        <v>4</v>
      </c>
      <c r="D1155" s="6" t="s">
        <v>2173</v>
      </c>
      <c r="E1155" s="4" t="s">
        <v>2979</v>
      </c>
      <c r="F1155" s="6" t="s">
        <v>3083</v>
      </c>
      <c r="G1155" s="6" t="s">
        <v>2621</v>
      </c>
      <c r="H1155" s="6">
        <f>STOCK[[#This Row],[Precio Final]]</f>
        <v>36</v>
      </c>
      <c r="I1155" s="6">
        <f>STOCK[[#This Row],[Precio Venta Ideal (x1.5)]]</f>
        <v>34.605000000000004</v>
      </c>
      <c r="J1155" s="29">
        <v>2</v>
      </c>
      <c r="K1155" s="29">
        <f>SUMIFS(VENTAS[Cantidad],VENTAS[Código del producto Vendido],STOCK[[#This Row],[Code]])</f>
        <v>2</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25.86</v>
      </c>
      <c r="Y1155" s="6" t="s">
        <v>2660</v>
      </c>
      <c r="AA1155" s="6">
        <f>STOCK[[#This Row],[Costo total]]*STOCK[[#This Row],[Entradas]]</f>
        <v>46.14</v>
      </c>
      <c r="AB1155" s="6">
        <f>STOCK[[#This Row],[Stock Actual]]*STOCK[[#This Row],[Costo total]]</f>
        <v>0</v>
      </c>
    </row>
    <row r="1156" spans="1:29" s="6" customFormat="1" ht="50" customHeight="1">
      <c r="A1156" s="4" t="s">
        <v>2619</v>
      </c>
      <c r="B1156" s="13"/>
      <c r="C1156" s="4" t="s">
        <v>4</v>
      </c>
      <c r="D1156" s="6" t="s">
        <v>2173</v>
      </c>
      <c r="E1156" s="4" t="s">
        <v>2622</v>
      </c>
      <c r="F1156" s="4" t="s">
        <v>252</v>
      </c>
      <c r="G1156" s="4" t="s">
        <v>2621</v>
      </c>
      <c r="H1156" s="4">
        <f>STOCK[[#This Row],[Precio Final]]</f>
        <v>35</v>
      </c>
      <c r="I1156" s="4">
        <f>STOCK[[#This Row],[Precio Venta Ideal (x1.5)]]</f>
        <v>38.204999999999998</v>
      </c>
      <c r="J1156" s="5">
        <v>2</v>
      </c>
      <c r="K1156" s="5">
        <f>SUMIFS(VENTAS[Cantidad],VENTAS[Código del producto Vendido],STOCK[[#This Row],[Code]])</f>
        <v>2</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19.060000000000002</v>
      </c>
      <c r="Y1156" s="4" t="s">
        <v>2660</v>
      </c>
      <c r="Z1156" s="4"/>
      <c r="AA1156" s="4">
        <f>STOCK[[#This Row],[Costo total]]*STOCK[[#This Row],[Entradas]]</f>
        <v>50.94</v>
      </c>
      <c r="AB1156" s="4">
        <f>STOCK[[#This Row],[Stock Actual]]*STOCK[[#This Row],[Costo total]]</f>
        <v>0</v>
      </c>
      <c r="AC1156" s="4"/>
    </row>
    <row r="1157" spans="1:29" s="4" customFormat="1" ht="50" customHeight="1">
      <c r="A1157" s="6" t="s">
        <v>2620</v>
      </c>
      <c r="B1157" s="13"/>
      <c r="C1157" s="6" t="s">
        <v>4</v>
      </c>
      <c r="D1157" s="6" t="s">
        <v>2173</v>
      </c>
      <c r="E1157" s="6" t="s">
        <v>2622</v>
      </c>
      <c r="F1157" s="6" t="s">
        <v>550</v>
      </c>
      <c r="G1157" s="6" t="s">
        <v>2621</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2660</v>
      </c>
      <c r="Z1157" s="6"/>
      <c r="AA1157" s="6">
        <f>STOCK[[#This Row],[Costo total]]*STOCK[[#This Row],[Entradas]]</f>
        <v>50.94</v>
      </c>
      <c r="AB1157" s="6">
        <f>STOCK[[#This Row],[Stock Actual]]*STOCK[[#This Row],[Costo total]]</f>
        <v>0</v>
      </c>
      <c r="AC1157" s="6"/>
    </row>
    <row r="1158" spans="1:29" s="6" customFormat="1" ht="50" customHeight="1">
      <c r="A1158" s="4" t="s">
        <v>2623</v>
      </c>
      <c r="B1158" s="13"/>
      <c r="C1158" s="4" t="s">
        <v>4</v>
      </c>
      <c r="D1158" s="6" t="s">
        <v>2173</v>
      </c>
      <c r="E1158" s="4" t="s">
        <v>2622</v>
      </c>
      <c r="F1158" s="4" t="s">
        <v>250</v>
      </c>
      <c r="G1158" s="4" t="s">
        <v>2621</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2660</v>
      </c>
      <c r="Z1158" s="4"/>
      <c r="AA1158" s="4">
        <f>STOCK[[#This Row],[Costo total]]*STOCK[[#This Row],[Entradas]]</f>
        <v>50.94</v>
      </c>
      <c r="AB1158" s="4">
        <f>STOCK[[#This Row],[Stock Actual]]*STOCK[[#This Row],[Costo total]]</f>
        <v>0</v>
      </c>
      <c r="AC1158" s="4"/>
    </row>
    <row r="1159" spans="1:29" s="4" customFormat="1" ht="50" customHeight="1">
      <c r="A1159" s="6" t="s">
        <v>2624</v>
      </c>
      <c r="B1159" s="13"/>
      <c r="C1159" s="6" t="s">
        <v>4</v>
      </c>
      <c r="D1159" s="6" t="s">
        <v>2173</v>
      </c>
      <c r="E1159" s="6" t="s">
        <v>2622</v>
      </c>
      <c r="F1159" s="6" t="s">
        <v>1515</v>
      </c>
      <c r="G1159" s="6" t="s">
        <v>2621</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2660</v>
      </c>
      <c r="Z1159" s="6"/>
      <c r="AA1159" s="6">
        <f>STOCK[[#This Row],[Costo total]]*STOCK[[#This Row],[Entradas]]</f>
        <v>50.94</v>
      </c>
      <c r="AB1159" s="6">
        <f>STOCK[[#This Row],[Stock Actual]]*STOCK[[#This Row],[Costo total]]</f>
        <v>0</v>
      </c>
      <c r="AC1159" s="6"/>
    </row>
    <row r="1160" spans="1:29" s="6" customFormat="1" ht="50" customHeight="1">
      <c r="A1160" s="6" t="s">
        <v>2629</v>
      </c>
      <c r="B1160" s="13"/>
      <c r="C1160" s="6" t="s">
        <v>4</v>
      </c>
      <c r="D1160" s="6" t="s">
        <v>2173</v>
      </c>
      <c r="E1160" s="6" t="s">
        <v>2628</v>
      </c>
      <c r="F1160" s="6" t="s">
        <v>1515</v>
      </c>
      <c r="G1160" s="6" t="s">
        <v>2621</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2660</v>
      </c>
      <c r="AA1160" s="6">
        <f>STOCK[[#This Row],[Costo total]]*STOCK[[#This Row],[Entradas]]</f>
        <v>57.94</v>
      </c>
      <c r="AB1160" s="6">
        <f>STOCK[[#This Row],[Stock Actual]]*STOCK[[#This Row],[Costo total]]</f>
        <v>57.94</v>
      </c>
    </row>
    <row r="1161" spans="1:29" s="4" customFormat="1" ht="50" customHeight="1">
      <c r="A1161" s="4" t="s">
        <v>2630</v>
      </c>
      <c r="B1161" s="13"/>
      <c r="C1161" s="4" t="s">
        <v>4</v>
      </c>
      <c r="D1161" s="6" t="s">
        <v>2173</v>
      </c>
      <c r="E1161" s="4" t="s">
        <v>2628</v>
      </c>
      <c r="F1161" s="4" t="s">
        <v>251</v>
      </c>
      <c r="G1161" s="4" t="s">
        <v>2621</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2660</v>
      </c>
      <c r="AA1161" s="4">
        <f>STOCK[[#This Row],[Costo total]]*STOCK[[#This Row],[Entradas]]</f>
        <v>57.94</v>
      </c>
      <c r="AB1161" s="4">
        <f>STOCK[[#This Row],[Stock Actual]]*STOCK[[#This Row],[Costo total]]</f>
        <v>57.94</v>
      </c>
    </row>
    <row r="1162" spans="1:29" s="6" customFormat="1" ht="50" customHeight="1">
      <c r="A1162" s="6" t="s">
        <v>2631</v>
      </c>
      <c r="B1162" s="13"/>
      <c r="C1162" s="6" t="s">
        <v>4</v>
      </c>
      <c r="D1162" s="6" t="s">
        <v>2173</v>
      </c>
      <c r="E1162" s="6" t="s">
        <v>2637</v>
      </c>
      <c r="F1162" s="6" t="s">
        <v>1515</v>
      </c>
      <c r="G1162" s="6" t="s">
        <v>2621</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2660</v>
      </c>
      <c r="AA1162" s="6">
        <f>STOCK[[#This Row],[Costo total]]*STOCK[[#This Row],[Entradas]]</f>
        <v>50.94</v>
      </c>
      <c r="AB1162" s="6">
        <f>STOCK[[#This Row],[Stock Actual]]*STOCK[[#This Row],[Costo total]]</f>
        <v>0</v>
      </c>
    </row>
    <row r="1163" spans="1:29" s="4" customFormat="1" ht="50" customHeight="1">
      <c r="A1163" s="4" t="s">
        <v>2632</v>
      </c>
      <c r="B1163" s="13"/>
      <c r="C1163" s="4" t="s">
        <v>4</v>
      </c>
      <c r="D1163" s="6" t="s">
        <v>2173</v>
      </c>
      <c r="E1163" s="4" t="s">
        <v>2637</v>
      </c>
      <c r="F1163" s="4" t="s">
        <v>250</v>
      </c>
      <c r="G1163" s="4" t="s">
        <v>2621</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2660</v>
      </c>
      <c r="AA1163" s="4">
        <f>STOCK[[#This Row],[Costo total]]*STOCK[[#This Row],[Entradas]]</f>
        <v>50.94</v>
      </c>
      <c r="AB1163" s="4">
        <f>STOCK[[#This Row],[Stock Actual]]*STOCK[[#This Row],[Costo total]]</f>
        <v>0</v>
      </c>
    </row>
    <row r="1164" spans="1:29" s="6" customFormat="1" ht="50" customHeight="1">
      <c r="A1164" s="6" t="s">
        <v>2633</v>
      </c>
      <c r="B1164" s="13"/>
      <c r="C1164" s="6" t="s">
        <v>4</v>
      </c>
      <c r="D1164" s="6" t="s">
        <v>2173</v>
      </c>
      <c r="E1164" s="6" t="s">
        <v>2637</v>
      </c>
      <c r="F1164" s="6" t="s">
        <v>252</v>
      </c>
      <c r="G1164" s="6" t="s">
        <v>2621</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2660</v>
      </c>
      <c r="AA1164" s="6">
        <f>STOCK[[#This Row],[Costo total]]*STOCK[[#This Row],[Entradas]]</f>
        <v>50.94</v>
      </c>
      <c r="AB1164" s="6">
        <f>STOCK[[#This Row],[Stock Actual]]*STOCK[[#This Row],[Costo total]]</f>
        <v>0</v>
      </c>
    </row>
    <row r="1165" spans="1:29" s="4" customFormat="1" ht="50" customHeight="1">
      <c r="A1165" s="4" t="s">
        <v>2634</v>
      </c>
      <c r="B1165" s="13"/>
      <c r="C1165" s="4" t="s">
        <v>4</v>
      </c>
      <c r="D1165" s="6" t="s">
        <v>2173</v>
      </c>
      <c r="E1165" s="4" t="s">
        <v>2637</v>
      </c>
      <c r="F1165" s="4" t="s">
        <v>550</v>
      </c>
      <c r="G1165" s="4" t="s">
        <v>2621</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2660</v>
      </c>
      <c r="AA1165" s="4">
        <f>STOCK[[#This Row],[Costo total]]*STOCK[[#This Row],[Entradas]]</f>
        <v>50.94</v>
      </c>
      <c r="AB1165" s="4">
        <f>STOCK[[#This Row],[Stock Actual]]*STOCK[[#This Row],[Costo total]]</f>
        <v>0</v>
      </c>
    </row>
    <row r="1166" spans="1:29" s="6" customFormat="1" ht="50" customHeight="1">
      <c r="A1166" s="6" t="s">
        <v>2635</v>
      </c>
      <c r="B1166" s="13"/>
      <c r="C1166" s="6" t="s">
        <v>4</v>
      </c>
      <c r="D1166" s="6" t="s">
        <v>2173</v>
      </c>
      <c r="E1166" s="6" t="s">
        <v>2638</v>
      </c>
      <c r="F1166" s="6" t="s">
        <v>550</v>
      </c>
      <c r="G1166" s="6" t="s">
        <v>2621</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2660</v>
      </c>
      <c r="AA1166" s="6">
        <f>STOCK[[#This Row],[Costo total]]*STOCK[[#This Row],[Entradas]]</f>
        <v>23.4207</v>
      </c>
      <c r="AB1166" s="6">
        <f>STOCK[[#This Row],[Stock Actual]]*STOCK[[#This Row],[Costo total]]</f>
        <v>23.4207</v>
      </c>
    </row>
    <row r="1167" spans="1:29" s="4" customFormat="1" ht="50" customHeight="1">
      <c r="A1167" s="4" t="s">
        <v>2636</v>
      </c>
      <c r="B1167" s="13"/>
      <c r="C1167" s="4" t="s">
        <v>4</v>
      </c>
      <c r="D1167" s="6" t="s">
        <v>2173</v>
      </c>
      <c r="E1167" s="4" t="s">
        <v>2980</v>
      </c>
      <c r="F1167" s="4" t="s">
        <v>550</v>
      </c>
      <c r="G1167" s="4" t="s">
        <v>2621</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2660</v>
      </c>
      <c r="AA1167" s="4">
        <f>STOCK[[#This Row],[Costo total]]*STOCK[[#This Row],[Entradas]]</f>
        <v>24.63165</v>
      </c>
      <c r="AB1167" s="4">
        <f>STOCK[[#This Row],[Stock Actual]]*STOCK[[#This Row],[Costo total]]</f>
        <v>24.63165</v>
      </c>
    </row>
    <row r="1168" spans="1:29" s="6" customFormat="1" ht="50" customHeight="1">
      <c r="A1168" s="6" t="s">
        <v>2639</v>
      </c>
      <c r="B1168" s="13"/>
      <c r="C1168" s="6" t="s">
        <v>4</v>
      </c>
      <c r="D1168" s="6" t="s">
        <v>2173</v>
      </c>
      <c r="E1168" s="6" t="s">
        <v>2980</v>
      </c>
      <c r="F1168" s="6" t="s">
        <v>250</v>
      </c>
      <c r="G1168" s="6" t="s">
        <v>2621</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2660</v>
      </c>
      <c r="AA1168" s="6">
        <f>STOCK[[#This Row],[Costo total]]*STOCK[[#This Row],[Entradas]]</f>
        <v>24.63165</v>
      </c>
      <c r="AB1168" s="6">
        <f>STOCK[[#This Row],[Stock Actual]]*STOCK[[#This Row],[Costo total]]</f>
        <v>24.63165</v>
      </c>
    </row>
    <row r="1169" spans="1:28" s="4" customFormat="1" ht="50" customHeight="1">
      <c r="A1169" s="4" t="s">
        <v>2640</v>
      </c>
      <c r="B1169" s="13"/>
      <c r="C1169" s="4" t="s">
        <v>4</v>
      </c>
      <c r="D1169" s="6" t="s">
        <v>2173</v>
      </c>
      <c r="E1169" s="4" t="s">
        <v>2648</v>
      </c>
      <c r="F1169" s="4" t="s">
        <v>252</v>
      </c>
      <c r="G1169" s="4" t="s">
        <v>2621</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2660</v>
      </c>
      <c r="AA1169" s="4">
        <f>STOCK[[#This Row],[Costo total]]*STOCK[[#This Row],[Entradas]]</f>
        <v>32.47</v>
      </c>
      <c r="AB1169" s="4">
        <f>STOCK[[#This Row],[Stock Actual]]*STOCK[[#This Row],[Costo total]]</f>
        <v>0</v>
      </c>
    </row>
    <row r="1170" spans="1:28" s="6" customFormat="1" ht="50" customHeight="1">
      <c r="A1170" s="6" t="s">
        <v>2641</v>
      </c>
      <c r="B1170" s="13"/>
      <c r="C1170" s="6" t="s">
        <v>4</v>
      </c>
      <c r="D1170" s="6" t="s">
        <v>2173</v>
      </c>
      <c r="E1170" s="6" t="s">
        <v>2649</v>
      </c>
      <c r="F1170" s="6" t="s">
        <v>550</v>
      </c>
      <c r="G1170" s="6" t="s">
        <v>2621</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2660</v>
      </c>
      <c r="AA1170" s="6">
        <f>STOCK[[#This Row],[Costo total]]*STOCK[[#This Row],[Entradas]]</f>
        <v>36.451700000000002</v>
      </c>
      <c r="AB1170" s="6">
        <f>STOCK[[#This Row],[Stock Actual]]*STOCK[[#This Row],[Costo total]]</f>
        <v>0</v>
      </c>
    </row>
    <row r="1171" spans="1:28" s="4" customFormat="1" ht="50" customHeight="1">
      <c r="A1171" s="4" t="s">
        <v>2642</v>
      </c>
      <c r="B1171" s="13"/>
      <c r="C1171" s="4" t="s">
        <v>4</v>
      </c>
      <c r="D1171" s="6" t="s">
        <v>2173</v>
      </c>
      <c r="E1171" s="4" t="s">
        <v>2649</v>
      </c>
      <c r="F1171" s="4" t="s">
        <v>252</v>
      </c>
      <c r="G1171" s="4" t="s">
        <v>2621</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2660</v>
      </c>
      <c r="AA1171" s="4">
        <f>STOCK[[#This Row],[Costo total]]*STOCK[[#This Row],[Entradas]]</f>
        <v>72.903400000000005</v>
      </c>
      <c r="AB1171" s="4">
        <f>STOCK[[#This Row],[Stock Actual]]*STOCK[[#This Row],[Costo total]]</f>
        <v>0</v>
      </c>
    </row>
    <row r="1172" spans="1:28" s="6" customFormat="1" ht="50" customHeight="1">
      <c r="A1172" s="6" t="s">
        <v>2643</v>
      </c>
      <c r="B1172" s="13"/>
      <c r="C1172" s="6" t="s">
        <v>4</v>
      </c>
      <c r="D1172" s="6" t="s">
        <v>2173</v>
      </c>
      <c r="E1172" s="6" t="s">
        <v>2981</v>
      </c>
      <c r="F1172" s="6" t="s">
        <v>252</v>
      </c>
      <c r="G1172" s="6" t="s">
        <v>2621</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2660</v>
      </c>
      <c r="AA1172" s="6">
        <f>STOCK[[#This Row],[Costo total]]*STOCK[[#This Row],[Entradas]]</f>
        <v>18.186</v>
      </c>
      <c r="AB1172" s="6">
        <f>STOCK[[#This Row],[Stock Actual]]*STOCK[[#This Row],[Costo total]]</f>
        <v>18.186</v>
      </c>
    </row>
    <row r="1173" spans="1:28" s="4" customFormat="1" ht="50" customHeight="1">
      <c r="A1173" s="4" t="s">
        <v>2644</v>
      </c>
      <c r="B1173" s="13"/>
      <c r="C1173" s="4" t="s">
        <v>4</v>
      </c>
      <c r="D1173" s="6" t="s">
        <v>2173</v>
      </c>
      <c r="E1173" s="4" t="s">
        <v>2650</v>
      </c>
      <c r="F1173" s="4" t="s">
        <v>250</v>
      </c>
      <c r="G1173" s="4" t="s">
        <v>2621</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2660</v>
      </c>
      <c r="AA1173" s="4">
        <f>STOCK[[#This Row],[Costo total]]*STOCK[[#This Row],[Entradas]]</f>
        <v>24.81925</v>
      </c>
      <c r="AB1173" s="4">
        <f>STOCK[[#This Row],[Stock Actual]]*STOCK[[#This Row],[Costo total]]</f>
        <v>0</v>
      </c>
    </row>
    <row r="1174" spans="1:28" s="6" customFormat="1" ht="50" customHeight="1">
      <c r="A1174" s="6" t="s">
        <v>2645</v>
      </c>
      <c r="B1174" s="13"/>
      <c r="C1174" s="6" t="s">
        <v>4</v>
      </c>
      <c r="D1174" s="6" t="s">
        <v>2173</v>
      </c>
      <c r="E1174" s="6" t="s">
        <v>2650</v>
      </c>
      <c r="F1174" s="6" t="s">
        <v>550</v>
      </c>
      <c r="G1174" s="6" t="s">
        <v>2621</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2660</v>
      </c>
      <c r="AA1174" s="6">
        <f>STOCK[[#This Row],[Costo total]]*STOCK[[#This Row],[Entradas]]</f>
        <v>24.81925</v>
      </c>
      <c r="AB1174" s="6">
        <f>STOCK[[#This Row],[Stock Actual]]*STOCK[[#This Row],[Costo total]]</f>
        <v>0</v>
      </c>
    </row>
    <row r="1175" spans="1:28" s="4" customFormat="1" ht="50" customHeight="1">
      <c r="A1175" s="4" t="s">
        <v>2646</v>
      </c>
      <c r="B1175" s="13"/>
      <c r="C1175" s="4" t="s">
        <v>4</v>
      </c>
      <c r="D1175" s="6" t="s">
        <v>2173</v>
      </c>
      <c r="E1175" s="4" t="s">
        <v>2651</v>
      </c>
      <c r="F1175" s="4" t="s">
        <v>252</v>
      </c>
      <c r="G1175" s="4" t="s">
        <v>2621</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2660</v>
      </c>
      <c r="AA1175" s="4">
        <f>STOCK[[#This Row],[Costo total]]*STOCK[[#This Row],[Entradas]]</f>
        <v>34.944050000000004</v>
      </c>
      <c r="AB1175" s="4">
        <f>STOCK[[#This Row],[Stock Actual]]*STOCK[[#This Row],[Costo total]]</f>
        <v>34.944050000000004</v>
      </c>
    </row>
    <row r="1176" spans="1:28" s="6" customFormat="1" ht="50" customHeight="1">
      <c r="A1176" s="6" t="s">
        <v>2647</v>
      </c>
      <c r="B1176" s="13"/>
      <c r="C1176" s="6" t="s">
        <v>4</v>
      </c>
      <c r="D1176" s="6" t="s">
        <v>2173</v>
      </c>
      <c r="E1176" s="6" t="s">
        <v>2652</v>
      </c>
      <c r="F1176" s="6" t="s">
        <v>252</v>
      </c>
      <c r="G1176" s="6" t="s">
        <v>2621</v>
      </c>
      <c r="H1176" s="6">
        <f>STOCK[[#This Row],[Precio Final]]</f>
        <v>40</v>
      </c>
      <c r="I1176" s="6">
        <f>STOCK[[#This Row],[Precio Venta Ideal (x1.5)]]</f>
        <v>37.671075000000002</v>
      </c>
      <c r="J1176" s="29">
        <v>1</v>
      </c>
      <c r="K1176" s="29">
        <f>SUMIFS(VENTAS[Cantidad],VENTAS[Código del producto Vendido],STOCK[[#This Row],[Code]])</f>
        <v>0</v>
      </c>
      <c r="L1176" s="29">
        <f>STOCK[[#This Row],[Entradas]]-STOCK[[#This Row],[Salidas]]</f>
        <v>1</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0</v>
      </c>
      <c r="Y1176" s="6" t="s">
        <v>2660</v>
      </c>
      <c r="AA1176" s="6">
        <f>STOCK[[#This Row],[Costo total]]*STOCK[[#This Row],[Entradas]]</f>
        <v>25.114050000000002</v>
      </c>
      <c r="AB1176" s="6">
        <f>STOCK[[#This Row],[Stock Actual]]*STOCK[[#This Row],[Costo total]]</f>
        <v>25.114050000000002</v>
      </c>
    </row>
    <row r="1177" spans="1:28" s="4" customFormat="1" ht="50" customHeight="1">
      <c r="A1177" s="4" t="s">
        <v>2653</v>
      </c>
      <c r="B1177" s="13"/>
      <c r="C1177" s="4" t="s">
        <v>4</v>
      </c>
      <c r="D1177" s="6" t="s">
        <v>2173</v>
      </c>
      <c r="E1177" s="4" t="s">
        <v>2656</v>
      </c>
      <c r="F1177" s="4" t="s">
        <v>250</v>
      </c>
      <c r="G1177" s="4" t="s">
        <v>2621</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2660</v>
      </c>
      <c r="AA1177" s="4">
        <f>STOCK[[#This Row],[Costo total]]*STOCK[[#This Row],[Entradas]]</f>
        <v>55.434799999999996</v>
      </c>
      <c r="AB1177" s="4">
        <f>STOCK[[#This Row],[Stock Actual]]*STOCK[[#This Row],[Costo total]]</f>
        <v>27.717399999999998</v>
      </c>
    </row>
    <row r="1178" spans="1:28" s="6" customFormat="1" ht="50" customHeight="1">
      <c r="A1178" s="6" t="s">
        <v>2654</v>
      </c>
      <c r="B1178" s="13"/>
      <c r="C1178" s="6" t="s">
        <v>4</v>
      </c>
      <c r="D1178" s="6" t="s">
        <v>2173</v>
      </c>
      <c r="E1178" s="6" t="s">
        <v>2656</v>
      </c>
      <c r="F1178" s="6" t="s">
        <v>550</v>
      </c>
      <c r="G1178" s="6" t="s">
        <v>2621</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2660</v>
      </c>
      <c r="AA1178" s="6">
        <f>STOCK[[#This Row],[Costo total]]*STOCK[[#This Row],[Entradas]]</f>
        <v>55.434799999999996</v>
      </c>
      <c r="AB1178" s="6">
        <f>STOCK[[#This Row],[Stock Actual]]*STOCK[[#This Row],[Costo total]]</f>
        <v>0</v>
      </c>
    </row>
    <row r="1179" spans="1:28" s="4" customFormat="1" ht="50" customHeight="1">
      <c r="A1179" s="4" t="s">
        <v>2655</v>
      </c>
      <c r="B1179" s="13"/>
      <c r="C1179" s="4" t="s">
        <v>4</v>
      </c>
      <c r="D1179" s="6" t="s">
        <v>2173</v>
      </c>
      <c r="E1179" s="4" t="s">
        <v>2656</v>
      </c>
      <c r="F1179" s="4" t="s">
        <v>252</v>
      </c>
      <c r="G1179" s="4" t="s">
        <v>2621</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2660</v>
      </c>
      <c r="AA1179" s="4">
        <f>STOCK[[#This Row],[Costo total]]*STOCK[[#This Row],[Entradas]]</f>
        <v>55.434799999999996</v>
      </c>
      <c r="AB1179" s="4">
        <f>STOCK[[#This Row],[Stock Actual]]*STOCK[[#This Row],[Costo total]]</f>
        <v>27.717399999999998</v>
      </c>
    </row>
    <row r="1180" spans="1:28" s="6" customFormat="1" ht="50" customHeight="1">
      <c r="A1180" s="6" t="s">
        <v>2657</v>
      </c>
      <c r="B1180" s="13"/>
      <c r="C1180" s="6" t="s">
        <v>4</v>
      </c>
      <c r="D1180" s="6" t="s">
        <v>2173</v>
      </c>
      <c r="E1180" s="6" t="s">
        <v>2656</v>
      </c>
      <c r="F1180" s="6" t="s">
        <v>1515</v>
      </c>
      <c r="G1180" s="6" t="s">
        <v>2621</v>
      </c>
      <c r="H1180" s="6">
        <f>STOCK[[#This Row],[Precio Final]]</f>
        <v>35</v>
      </c>
      <c r="I1180" s="6">
        <f>STOCK[[#This Row],[Precio Venta Ideal (x1.5)]]</f>
        <v>41.576099999999997</v>
      </c>
      <c r="J1180" s="29">
        <v>2</v>
      </c>
      <c r="K1180" s="29">
        <f>SUMIFS(VENTAS[Cantidad],VENTAS[Código del producto Vendido],STOCK[[#This Row],[Code]])</f>
        <v>0</v>
      </c>
      <c r="L1180" s="29">
        <f>STOCK[[#This Row],[Entradas]]-STOCK[[#This Row],[Salidas]]</f>
        <v>2</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0</v>
      </c>
      <c r="Y1180" s="6" t="s">
        <v>2660</v>
      </c>
      <c r="AA1180" s="6">
        <f>STOCK[[#This Row],[Costo total]]*STOCK[[#This Row],[Entradas]]</f>
        <v>55.434799999999996</v>
      </c>
      <c r="AB1180" s="6">
        <f>STOCK[[#This Row],[Stock Actual]]*STOCK[[#This Row],[Costo total]]</f>
        <v>55.434799999999996</v>
      </c>
    </row>
    <row r="1181" spans="1:28" s="4" customFormat="1" ht="50" customHeight="1">
      <c r="A1181" s="4" t="s">
        <v>2668</v>
      </c>
      <c r="B1181" s="13"/>
      <c r="C1181" s="4" t="s">
        <v>4</v>
      </c>
      <c r="D1181" s="4" t="s">
        <v>1894</v>
      </c>
      <c r="E1181" s="4" t="s">
        <v>2678</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2669</v>
      </c>
      <c r="B1182" s="13"/>
      <c r="C1182" s="6" t="s">
        <v>4</v>
      </c>
      <c r="D1182" s="6" t="s">
        <v>1894</v>
      </c>
      <c r="E1182" s="6" t="s">
        <v>2678</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2670</v>
      </c>
      <c r="B1183" s="13"/>
      <c r="C1183" s="4" t="s">
        <v>4</v>
      </c>
      <c r="D1183" s="4" t="s">
        <v>1894</v>
      </c>
      <c r="E1183" s="4" t="s">
        <v>2678</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2671</v>
      </c>
      <c r="B1184" s="13"/>
      <c r="C1184" s="6" t="s">
        <v>4</v>
      </c>
      <c r="D1184" s="6" t="s">
        <v>2143</v>
      </c>
      <c r="E1184" s="6" t="s">
        <v>2679</v>
      </c>
      <c r="F1184" s="6" t="s">
        <v>3017</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2672</v>
      </c>
      <c r="B1185" s="13"/>
      <c r="C1185" s="4" t="s">
        <v>4</v>
      </c>
      <c r="D1185" s="4" t="s">
        <v>2143</v>
      </c>
      <c r="E1185" s="4" t="s">
        <v>2959</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2673</v>
      </c>
      <c r="B1186" s="13"/>
      <c r="C1186" s="6" t="s">
        <v>4</v>
      </c>
      <c r="D1186" s="6" t="s">
        <v>2143</v>
      </c>
      <c r="E1186" s="6" t="s">
        <v>2955</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2674</v>
      </c>
      <c r="B1187" s="13"/>
      <c r="C1187" s="4" t="s">
        <v>4</v>
      </c>
      <c r="D1187" s="4" t="s">
        <v>1894</v>
      </c>
      <c r="E1187" s="4" t="s">
        <v>2680</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2675</v>
      </c>
      <c r="B1188" s="13"/>
      <c r="C1188" s="6" t="s">
        <v>4</v>
      </c>
      <c r="D1188" s="6" t="s">
        <v>1894</v>
      </c>
      <c r="E1188" s="6" t="s">
        <v>2680</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2676</v>
      </c>
      <c r="B1189" s="13"/>
      <c r="C1189" s="4" t="s">
        <v>4</v>
      </c>
      <c r="D1189" s="4" t="s">
        <v>1894</v>
      </c>
      <c r="E1189" s="4" t="s">
        <v>2680</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2677</v>
      </c>
      <c r="B1190" s="13"/>
      <c r="C1190" s="6" t="s">
        <v>4</v>
      </c>
      <c r="D1190" s="6" t="s">
        <v>1516</v>
      </c>
      <c r="E1190" s="6" t="s">
        <v>2687</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2681</v>
      </c>
      <c r="B1191" s="13"/>
      <c r="C1191" s="4" t="s">
        <v>4</v>
      </c>
      <c r="D1191" s="4" t="s">
        <v>1516</v>
      </c>
      <c r="E1191" s="4" t="s">
        <v>2687</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2682</v>
      </c>
      <c r="B1192" s="13"/>
      <c r="C1192" s="6" t="s">
        <v>4</v>
      </c>
      <c r="D1192" s="6" t="s">
        <v>1516</v>
      </c>
      <c r="E1192" s="6" t="s">
        <v>2687</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2683</v>
      </c>
      <c r="B1193" s="13"/>
      <c r="C1193" s="4" t="s">
        <v>4</v>
      </c>
      <c r="D1193" s="4" t="s">
        <v>1894</v>
      </c>
      <c r="E1193" s="4" t="s">
        <v>2688</v>
      </c>
      <c r="F1193" s="4" t="s">
        <v>241</v>
      </c>
      <c r="G1193" s="4" t="s">
        <v>69</v>
      </c>
      <c r="H1193" s="4">
        <f>STOCK[[#This Row],[Precio Final]]</f>
        <v>22</v>
      </c>
      <c r="I1193" s="4">
        <f>STOCK[[#This Row],[Precio Venta Ideal (x1.5)]]</f>
        <v>20.25</v>
      </c>
      <c r="J1193" s="5">
        <v>2</v>
      </c>
      <c r="K1193" s="5">
        <f>SUMIFS(VENTAS[Cantidad],VENTAS[Código del producto Vendido],STOCK[[#This Row],[Code]])</f>
        <v>1</v>
      </c>
      <c r="L1193" s="5">
        <f>STOCK[[#This Row],[Entradas]]-STOCK[[#This Row],[Salidas]]</f>
        <v>1</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8.5</v>
      </c>
      <c r="AA1193" s="4">
        <f>STOCK[[#This Row],[Costo total]]*STOCK[[#This Row],[Entradas]]</f>
        <v>27</v>
      </c>
      <c r="AB1193" s="4">
        <f>STOCK[[#This Row],[Stock Actual]]*STOCK[[#This Row],[Costo total]]</f>
        <v>13.5</v>
      </c>
    </row>
    <row r="1194" spans="1:28" s="6" customFormat="1" ht="50" customHeight="1">
      <c r="A1194" s="6" t="s">
        <v>2684</v>
      </c>
      <c r="B1194" s="13"/>
      <c r="C1194" s="6" t="s">
        <v>4</v>
      </c>
      <c r="D1194" s="6" t="s">
        <v>1894</v>
      </c>
      <c r="E1194" s="6" t="s">
        <v>2688</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2685</v>
      </c>
      <c r="B1195" s="13"/>
      <c r="C1195" s="4" t="s">
        <v>4</v>
      </c>
      <c r="D1195" s="4" t="s">
        <v>1894</v>
      </c>
      <c r="E1195" s="4" t="s">
        <v>2688</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2686</v>
      </c>
      <c r="B1196" s="13"/>
      <c r="C1196" s="6" t="s">
        <v>4</v>
      </c>
      <c r="D1196" s="6" t="s">
        <v>2143</v>
      </c>
      <c r="E1196" s="6" t="s">
        <v>2692</v>
      </c>
      <c r="F1196" s="6" t="s">
        <v>2496</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2689</v>
      </c>
      <c r="B1197" s="13"/>
      <c r="C1197" s="4" t="s">
        <v>4</v>
      </c>
      <c r="D1197" s="4" t="s">
        <v>2143</v>
      </c>
      <c r="E1197" s="4" t="s">
        <v>2693</v>
      </c>
      <c r="F1197" s="4" t="s">
        <v>1749</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2690</v>
      </c>
      <c r="B1198" s="13"/>
      <c r="C1198" s="6" t="s">
        <v>4</v>
      </c>
      <c r="D1198" s="6" t="s">
        <v>1516</v>
      </c>
      <c r="E1198" s="6" t="s">
        <v>2694</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2691</v>
      </c>
      <c r="B1199" s="13"/>
      <c r="C1199" s="4" t="s">
        <v>4</v>
      </c>
      <c r="D1199" s="4" t="s">
        <v>1516</v>
      </c>
      <c r="E1199" s="4" t="s">
        <v>2694</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2695</v>
      </c>
      <c r="B1200" s="13"/>
      <c r="C1200" s="6" t="s">
        <v>4</v>
      </c>
      <c r="D1200" s="6" t="s">
        <v>1516</v>
      </c>
      <c r="E1200" s="6" t="s">
        <v>2694</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2696</v>
      </c>
      <c r="B1201" s="13"/>
      <c r="C1201" s="4" t="s">
        <v>4</v>
      </c>
      <c r="D1201" s="4" t="s">
        <v>1939</v>
      </c>
      <c r="E1201" s="4" t="s">
        <v>2705</v>
      </c>
      <c r="F1201" s="4" t="s">
        <v>1514</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2697</v>
      </c>
      <c r="B1202" s="13"/>
      <c r="C1202" s="6" t="s">
        <v>4</v>
      </c>
      <c r="D1202" s="6" t="s">
        <v>1939</v>
      </c>
      <c r="E1202" s="6" t="s">
        <v>2704</v>
      </c>
      <c r="F1202" s="6" t="s">
        <v>1514</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2698</v>
      </c>
      <c r="B1203" s="13"/>
      <c r="C1203" s="4" t="s">
        <v>4</v>
      </c>
      <c r="D1203" s="4" t="s">
        <v>1894</v>
      </c>
      <c r="E1203" s="4" t="s">
        <v>2706</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2699</v>
      </c>
      <c r="B1204" s="13"/>
      <c r="C1204" s="6" t="s">
        <v>4</v>
      </c>
      <c r="D1204" s="6" t="s">
        <v>1894</v>
      </c>
      <c r="E1204" s="6" t="s">
        <v>2706</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2700</v>
      </c>
      <c r="B1205" s="13"/>
      <c r="C1205" s="4" t="s">
        <v>4</v>
      </c>
      <c r="D1205" s="4" t="s">
        <v>1894</v>
      </c>
      <c r="E1205" s="4" t="s">
        <v>2706</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2701</v>
      </c>
      <c r="B1206" s="13"/>
      <c r="C1206" s="6" t="s">
        <v>4</v>
      </c>
      <c r="D1206" s="6" t="s">
        <v>1894</v>
      </c>
      <c r="E1206" s="6" t="s">
        <v>2711</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2702</v>
      </c>
      <c r="B1207" s="13"/>
      <c r="C1207" s="4" t="s">
        <v>4</v>
      </c>
      <c r="D1207" s="4" t="s">
        <v>1894</v>
      </c>
      <c r="E1207" s="4" t="s">
        <v>2711</v>
      </c>
      <c r="F1207" s="4" t="s">
        <v>243</v>
      </c>
      <c r="G1207" s="4" t="s">
        <v>69</v>
      </c>
      <c r="H1207" s="4">
        <f>STOCK[[#This Row],[Precio Final]]</f>
        <v>10</v>
      </c>
      <c r="I1207" s="4">
        <f>STOCK[[#This Row],[Precio Venta Ideal (x1.5)]]</f>
        <v>7.98</v>
      </c>
      <c r="J1207" s="5">
        <v>2</v>
      </c>
      <c r="K1207" s="5">
        <f>SUMIFS(VENTAS[Cantidad],VENTAS[Código del producto Vendido],STOCK[[#This Row],[Code]])</f>
        <v>2</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9.36</v>
      </c>
      <c r="AA1207" s="4">
        <f>STOCK[[#This Row],[Costo total]]*STOCK[[#This Row],[Entradas]]</f>
        <v>10.64</v>
      </c>
      <c r="AB1207" s="4">
        <f>STOCK[[#This Row],[Stock Actual]]*STOCK[[#This Row],[Costo total]]</f>
        <v>0</v>
      </c>
    </row>
    <row r="1208" spans="1:28" s="6" customFormat="1" ht="50" customHeight="1">
      <c r="A1208" s="6" t="s">
        <v>2703</v>
      </c>
      <c r="B1208" s="13"/>
      <c r="C1208" s="6" t="s">
        <v>4</v>
      </c>
      <c r="D1208" s="6" t="s">
        <v>1894</v>
      </c>
      <c r="E1208" s="6" t="s">
        <v>2711</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2707</v>
      </c>
      <c r="B1209" s="13"/>
      <c r="C1209" s="4" t="s">
        <v>4</v>
      </c>
      <c r="D1209" s="4" t="s">
        <v>1894</v>
      </c>
      <c r="E1209" s="4" t="s">
        <v>2712</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2708</v>
      </c>
      <c r="B1210" s="13"/>
      <c r="C1210" s="6" t="s">
        <v>4</v>
      </c>
      <c r="D1210" s="6" t="s">
        <v>1894</v>
      </c>
      <c r="E1210" s="6" t="s">
        <v>2712</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2709</v>
      </c>
      <c r="B1211" s="13"/>
      <c r="C1211" s="4" t="s">
        <v>4</v>
      </c>
      <c r="D1211" s="4" t="s">
        <v>1894</v>
      </c>
      <c r="E1211" s="4" t="s">
        <v>2712</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2886</v>
      </c>
      <c r="B1212" s="13"/>
      <c r="C1212" s="6" t="s">
        <v>4</v>
      </c>
      <c r="D1212" s="6" t="s">
        <v>1894</v>
      </c>
      <c r="E1212" s="6" t="s">
        <v>2713</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3006</v>
      </c>
      <c r="B1213" s="13"/>
      <c r="C1213" s="6" t="s">
        <v>4</v>
      </c>
      <c r="D1213" s="6" t="s">
        <v>1894</v>
      </c>
      <c r="E1213" s="6" t="s">
        <v>2713</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2710</v>
      </c>
      <c r="B1214" s="13"/>
      <c r="C1214" s="4" t="s">
        <v>4</v>
      </c>
      <c r="D1214" s="4" t="s">
        <v>1894</v>
      </c>
      <c r="E1214" s="4" t="s">
        <v>2713</v>
      </c>
      <c r="F1214" s="4" t="s">
        <v>243</v>
      </c>
      <c r="G1214" s="4" t="s">
        <v>69</v>
      </c>
      <c r="H1214" s="4">
        <f>STOCK[[#This Row],[Precio Final]]</f>
        <v>10</v>
      </c>
      <c r="I1214" s="4">
        <f>STOCK[[#This Row],[Precio Venta Ideal (x1.5)]]</f>
        <v>7.98</v>
      </c>
      <c r="J1214" s="5">
        <v>2</v>
      </c>
      <c r="K1214" s="5">
        <f>SUMIFS(VENTAS[Cantidad],VENTAS[Código del producto Vendido],STOCK[[#This Row],[Code]])</f>
        <v>1</v>
      </c>
      <c r="L1214" s="5">
        <f>STOCK[[#This Row],[Entradas]]-STOCK[[#This Row],[Salidas]]</f>
        <v>1</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4.68</v>
      </c>
      <c r="AA1214" s="4">
        <f>STOCK[[#This Row],[Costo total]]*STOCK[[#This Row],[Entradas]]</f>
        <v>10.64</v>
      </c>
      <c r="AB1214" s="4">
        <f>STOCK[[#This Row],[Stock Actual]]*STOCK[[#This Row],[Costo total]]</f>
        <v>5.32</v>
      </c>
    </row>
    <row r="1215" spans="1:28" s="6" customFormat="1" ht="50" customHeight="1">
      <c r="A1215" s="6" t="s">
        <v>2718</v>
      </c>
      <c r="B1215" s="13"/>
      <c r="C1215" s="6" t="s">
        <v>4</v>
      </c>
      <c r="D1215" s="6" t="s">
        <v>1894</v>
      </c>
      <c r="E1215" s="6" t="s">
        <v>2714</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2719</v>
      </c>
      <c r="B1216" s="13"/>
      <c r="C1216" s="4" t="s">
        <v>4</v>
      </c>
      <c r="D1216" s="4" t="s">
        <v>1894</v>
      </c>
      <c r="E1216" s="4" t="s">
        <v>2714</v>
      </c>
      <c r="F1216" s="4" t="s">
        <v>243</v>
      </c>
      <c r="G1216" s="4" t="s">
        <v>69</v>
      </c>
      <c r="H1216" s="4">
        <f>STOCK[[#This Row],[Precio Final]]</f>
        <v>10</v>
      </c>
      <c r="I1216" s="4">
        <f>STOCK[[#This Row],[Precio Venta Ideal (x1.5)]]</f>
        <v>7.98</v>
      </c>
      <c r="J1216" s="5">
        <v>2</v>
      </c>
      <c r="K1216" s="5">
        <f>SUMIFS(VENTAS[Cantidad],VENTAS[Código del producto Vendido],STOCK[[#This Row],[Code]])</f>
        <v>1</v>
      </c>
      <c r="L1216" s="5">
        <f>STOCK[[#This Row],[Entradas]]-STOCK[[#This Row],[Salidas]]</f>
        <v>1</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4.68</v>
      </c>
      <c r="AA1216" s="4">
        <f>STOCK[[#This Row],[Costo total]]*STOCK[[#This Row],[Entradas]]</f>
        <v>10.64</v>
      </c>
      <c r="AB1216" s="4">
        <f>STOCK[[#This Row],[Stock Actual]]*STOCK[[#This Row],[Costo total]]</f>
        <v>5.32</v>
      </c>
    </row>
    <row r="1217" spans="1:28" s="6" customFormat="1" ht="50" customHeight="1">
      <c r="A1217" s="6" t="s">
        <v>2720</v>
      </c>
      <c r="B1217" s="13"/>
      <c r="C1217" s="6" t="s">
        <v>4</v>
      </c>
      <c r="D1217" s="6" t="s">
        <v>1894</v>
      </c>
      <c r="E1217" s="6" t="s">
        <v>2714</v>
      </c>
      <c r="F1217" s="6" t="s">
        <v>244</v>
      </c>
      <c r="G1217" s="6" t="s">
        <v>69</v>
      </c>
      <c r="H1217" s="6">
        <f>STOCK[[#This Row],[Precio Final]]</f>
        <v>10</v>
      </c>
      <c r="I1217" s="6">
        <f>STOCK[[#This Row],[Precio Venta Ideal (x1.5)]]</f>
        <v>7.98</v>
      </c>
      <c r="J1217" s="29">
        <v>2</v>
      </c>
      <c r="K1217" s="29">
        <f>SUMIFS(VENTAS[Cantidad],VENTAS[Código del producto Vendido],STOCK[[#This Row],[Code]])</f>
        <v>0</v>
      </c>
      <c r="L1217" s="29">
        <f>STOCK[[#This Row],[Entradas]]-STOCK[[#This Row],[Salidas]]</f>
        <v>2</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0</v>
      </c>
      <c r="AA1217" s="6">
        <f>STOCK[[#This Row],[Costo total]]*STOCK[[#This Row],[Entradas]]</f>
        <v>10.64</v>
      </c>
      <c r="AB1217" s="6">
        <f>STOCK[[#This Row],[Stock Actual]]*STOCK[[#This Row],[Costo total]]</f>
        <v>10.64</v>
      </c>
    </row>
    <row r="1218" spans="1:28" s="6" customFormat="1" ht="50" customHeight="1">
      <c r="A1218" s="6" t="s">
        <v>3008</v>
      </c>
      <c r="B1218" s="13"/>
      <c r="C1218" s="6" t="s">
        <v>4</v>
      </c>
      <c r="D1218" s="6" t="s">
        <v>1894</v>
      </c>
      <c r="E1218" s="6" t="s">
        <v>2717</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5">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3009</v>
      </c>
      <c r="B1219" s="13"/>
      <c r="C1219" s="6" t="s">
        <v>4</v>
      </c>
      <c r="D1219" s="6" t="s">
        <v>1894</v>
      </c>
      <c r="E1219" s="6" t="s">
        <v>2717</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5"/>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3010</v>
      </c>
      <c r="B1220" s="13"/>
      <c r="C1220" s="6" t="s">
        <v>4</v>
      </c>
      <c r="D1220" s="6" t="s">
        <v>1894</v>
      </c>
      <c r="E1220" s="6" t="s">
        <v>2717</v>
      </c>
      <c r="F1220" s="6" t="s">
        <v>244</v>
      </c>
      <c r="G1220" s="6" t="s">
        <v>69</v>
      </c>
      <c r="H1220" s="6">
        <f>STOCK[[#This Row],[Precio Final]]</f>
        <v>10</v>
      </c>
      <c r="I1220" s="6">
        <f>STOCK[[#This Row],[Precio Venta Ideal (x1.5)]]</f>
        <v>6</v>
      </c>
      <c r="J1220" s="29">
        <v>2</v>
      </c>
      <c r="K1220" s="29">
        <f>SUMIFS(VENTAS[Cantidad],VENTAS[Código del producto Vendido],STOCK[[#This Row],[Code]])</f>
        <v>0</v>
      </c>
      <c r="L1220" s="29">
        <f>STOCK[[#This Row],[Entradas]]-STOCK[[#This Row],[Salidas]]</f>
        <v>2</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5"/>
        <v>6</v>
      </c>
      <c r="V1220" s="6">
        <v>10</v>
      </c>
      <c r="W1220" s="6">
        <f>STOCK[[#This Row],[Precio Final]]-STOCK[[#This Row],[Costo total]]</f>
        <v>4.68</v>
      </c>
      <c r="X1220" s="6">
        <f>STOCK[[#This Row],[Ganancia Unitaria]]*STOCK[[#This Row],[Salidas]]</f>
        <v>0</v>
      </c>
      <c r="AA1220" s="6">
        <f>STOCK[[#This Row],[Costo total]]*STOCK[[#This Row],[Entradas]]</f>
        <v>10.64</v>
      </c>
      <c r="AB1220" s="6">
        <f>STOCK[[#This Row],[Stock Actual]]*STOCK[[#This Row],[Costo total]]</f>
        <v>10.64</v>
      </c>
    </row>
    <row r="1221" spans="1:28" s="6" customFormat="1" ht="50" customHeight="1">
      <c r="A1221" s="6" t="s">
        <v>3011</v>
      </c>
      <c r="B1221" s="13"/>
      <c r="C1221" s="6" t="s">
        <v>4</v>
      </c>
      <c r="D1221" s="6" t="s">
        <v>1894</v>
      </c>
      <c r="E1221" s="6" t="s">
        <v>2716</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5"/>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3012</v>
      </c>
      <c r="B1222" s="13"/>
      <c r="C1222" s="6" t="s">
        <v>4</v>
      </c>
      <c r="D1222" s="6" t="s">
        <v>1894</v>
      </c>
      <c r="E1222" s="6" t="s">
        <v>2716</v>
      </c>
      <c r="F1222" s="6" t="s">
        <v>244</v>
      </c>
      <c r="G1222" s="6" t="s">
        <v>69</v>
      </c>
      <c r="H1222" s="6">
        <f>STOCK[[#This Row],[Precio Final]]</f>
        <v>10</v>
      </c>
      <c r="I1222" s="6">
        <f>STOCK[[#This Row],[Precio Venta Ideal (x1.5)]]</f>
        <v>6</v>
      </c>
      <c r="J1222" s="29">
        <v>2</v>
      </c>
      <c r="K1222" s="29">
        <f>SUMIFS(VENTAS[Cantidad],VENTAS[Código del producto Vendido],STOCK[[#This Row],[Code]])</f>
        <v>0</v>
      </c>
      <c r="L1222" s="29">
        <f>STOCK[[#This Row],[Entradas]]-STOCK[[#This Row],[Salidas]]</f>
        <v>2</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5"/>
        <v>6</v>
      </c>
      <c r="V1222" s="6">
        <v>10</v>
      </c>
      <c r="W1222" s="6">
        <f>STOCK[[#This Row],[Precio Final]]-STOCK[[#This Row],[Costo total]]</f>
        <v>4.68</v>
      </c>
      <c r="X1222" s="6">
        <f>STOCK[[#This Row],[Ganancia Unitaria]]*STOCK[[#This Row],[Salidas]]</f>
        <v>0</v>
      </c>
      <c r="AA1222" s="6">
        <f>STOCK[[#This Row],[Costo total]]*STOCK[[#This Row],[Entradas]]</f>
        <v>10.64</v>
      </c>
      <c r="AB1222" s="6">
        <f>STOCK[[#This Row],[Stock Actual]]*STOCK[[#This Row],[Costo total]]</f>
        <v>10.64</v>
      </c>
    </row>
    <row r="1223" spans="1:28" s="6" customFormat="1" ht="50" customHeight="1">
      <c r="A1223" s="6" t="s">
        <v>3013</v>
      </c>
      <c r="B1223" s="13"/>
      <c r="C1223" s="6" t="s">
        <v>4</v>
      </c>
      <c r="D1223" s="6" t="s">
        <v>1894</v>
      </c>
      <c r="E1223" s="6" t="s">
        <v>2715</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5"/>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3014</v>
      </c>
      <c r="B1224" s="13"/>
      <c r="C1224" s="6" t="s">
        <v>4</v>
      </c>
      <c r="D1224" s="6" t="s">
        <v>1894</v>
      </c>
      <c r="E1224" s="6" t="s">
        <v>2715</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5"/>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3015</v>
      </c>
      <c r="B1225" s="13"/>
      <c r="C1225" s="6" t="s">
        <v>4</v>
      </c>
      <c r="D1225" s="6" t="s">
        <v>1894</v>
      </c>
      <c r="E1225" s="6" t="s">
        <v>2715</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5"/>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2721</v>
      </c>
      <c r="B1226" s="13"/>
      <c r="C1226" s="4" t="s">
        <v>4</v>
      </c>
      <c r="D1226" s="4" t="s">
        <v>1894</v>
      </c>
      <c r="E1226" s="4" t="s">
        <v>2716</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2722</v>
      </c>
      <c r="B1227" s="13"/>
      <c r="C1227" s="6" t="s">
        <v>4</v>
      </c>
      <c r="D1227" s="6" t="s">
        <v>2230</v>
      </c>
      <c r="E1227" s="6" t="s">
        <v>2852</v>
      </c>
      <c r="F1227" s="6" t="s">
        <v>243</v>
      </c>
      <c r="G1227" s="6" t="s">
        <v>1861</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2723</v>
      </c>
      <c r="B1228" s="13"/>
      <c r="C1228" s="4" t="s">
        <v>4</v>
      </c>
      <c r="D1228" s="4" t="s">
        <v>1939</v>
      </c>
      <c r="E1228" s="4" t="s">
        <v>2730</v>
      </c>
      <c r="F1228" s="4" t="s">
        <v>2731</v>
      </c>
      <c r="G1228" s="4" t="s">
        <v>1861</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2724</v>
      </c>
      <c r="B1229" s="13"/>
      <c r="C1229" s="6" t="s">
        <v>4</v>
      </c>
      <c r="D1229" s="6" t="s">
        <v>2274</v>
      </c>
      <c r="E1229" s="6" t="s">
        <v>2732</v>
      </c>
      <c r="F1229" s="6" t="s">
        <v>244</v>
      </c>
      <c r="G1229" s="6" t="s">
        <v>1861</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2725</v>
      </c>
      <c r="B1230" s="13"/>
      <c r="C1230" s="4" t="s">
        <v>4</v>
      </c>
      <c r="D1230" s="4" t="s">
        <v>2274</v>
      </c>
      <c r="E1230" s="4" t="s">
        <v>2732</v>
      </c>
      <c r="F1230" s="4" t="s">
        <v>241</v>
      </c>
      <c r="G1230" s="4" t="s">
        <v>1861</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2726</v>
      </c>
      <c r="B1231" s="13"/>
      <c r="C1231" s="6" t="s">
        <v>4</v>
      </c>
      <c r="D1231" s="6" t="s">
        <v>2274</v>
      </c>
      <c r="E1231" s="6" t="s">
        <v>2732</v>
      </c>
      <c r="F1231" s="6" t="s">
        <v>243</v>
      </c>
      <c r="G1231" s="6" t="s">
        <v>1861</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2727</v>
      </c>
      <c r="B1232" s="13"/>
      <c r="C1232" s="4" t="s">
        <v>4</v>
      </c>
      <c r="D1232" s="4" t="s">
        <v>2733</v>
      </c>
      <c r="E1232" s="4" t="s">
        <v>2734</v>
      </c>
      <c r="F1232" s="4" t="s">
        <v>243</v>
      </c>
      <c r="G1232" s="4" t="s">
        <v>1861</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2728</v>
      </c>
      <c r="B1233" s="13"/>
      <c r="C1233" s="6" t="s">
        <v>4</v>
      </c>
      <c r="D1233" s="6" t="s">
        <v>2733</v>
      </c>
      <c r="E1233" s="6" t="s">
        <v>2734</v>
      </c>
      <c r="F1233" s="6" t="s">
        <v>241</v>
      </c>
      <c r="G1233" s="6" t="s">
        <v>1861</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2729</v>
      </c>
      <c r="B1234" s="13"/>
      <c r="C1234" s="4" t="s">
        <v>4</v>
      </c>
      <c r="D1234" s="4" t="s">
        <v>2274</v>
      </c>
      <c r="E1234" s="4" t="s">
        <v>2743</v>
      </c>
      <c r="F1234" s="4" t="s">
        <v>1514</v>
      </c>
      <c r="G1234" s="4" t="s">
        <v>1861</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2735</v>
      </c>
      <c r="B1235" s="13"/>
      <c r="C1235" s="6" t="s">
        <v>4</v>
      </c>
      <c r="D1235" s="6" t="s">
        <v>2733</v>
      </c>
      <c r="E1235" s="6" t="s">
        <v>2744</v>
      </c>
      <c r="F1235" s="6" t="s">
        <v>241</v>
      </c>
      <c r="G1235" s="6" t="s">
        <v>1861</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2736</v>
      </c>
      <c r="B1236" s="13"/>
      <c r="C1236" s="4" t="s">
        <v>4</v>
      </c>
      <c r="D1236" s="4" t="s">
        <v>2733</v>
      </c>
      <c r="E1236" s="4" t="s">
        <v>2744</v>
      </c>
      <c r="F1236" s="4" t="s">
        <v>243</v>
      </c>
      <c r="G1236" s="4" t="s">
        <v>1861</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2737</v>
      </c>
      <c r="B1237" s="13"/>
      <c r="C1237" s="6" t="s">
        <v>4</v>
      </c>
      <c r="D1237" s="6" t="s">
        <v>2733</v>
      </c>
      <c r="E1237" s="6" t="s">
        <v>2744</v>
      </c>
      <c r="F1237" s="6" t="s">
        <v>244</v>
      </c>
      <c r="G1237" s="6" t="s">
        <v>1861</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2738</v>
      </c>
      <c r="B1238" s="13"/>
      <c r="C1238" s="4" t="s">
        <v>4</v>
      </c>
      <c r="D1238" s="4" t="s">
        <v>2276</v>
      </c>
      <c r="E1238" s="4" t="s">
        <v>2744</v>
      </c>
      <c r="F1238" s="4" t="s">
        <v>239</v>
      </c>
      <c r="G1238" s="4" t="s">
        <v>1861</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2739</v>
      </c>
      <c r="B1239" s="13"/>
      <c r="C1239" s="6" t="s">
        <v>4</v>
      </c>
      <c r="D1239" s="6" t="s">
        <v>2230</v>
      </c>
      <c r="E1239" s="6" t="s">
        <v>2745</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2740</v>
      </c>
      <c r="B1240" s="13"/>
      <c r="C1240" s="4" t="s">
        <v>4</v>
      </c>
      <c r="D1240" s="4" t="s">
        <v>2230</v>
      </c>
      <c r="E1240" s="4" t="s">
        <v>2745</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2741</v>
      </c>
      <c r="B1241" s="13"/>
      <c r="C1241" s="6" t="s">
        <v>4</v>
      </c>
      <c r="D1241" s="6" t="s">
        <v>2276</v>
      </c>
      <c r="E1241" s="6" t="s">
        <v>2745</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2742</v>
      </c>
      <c r="B1242" s="13"/>
      <c r="C1242" s="4" t="s">
        <v>4</v>
      </c>
      <c r="D1242" s="4" t="s">
        <v>2230</v>
      </c>
      <c r="E1242" s="4" t="s">
        <v>2749</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2746</v>
      </c>
      <c r="B1243" s="13"/>
      <c r="C1243" s="6" t="s">
        <v>4</v>
      </c>
      <c r="D1243" s="6" t="s">
        <v>2609</v>
      </c>
      <c r="E1243" s="6" t="s">
        <v>2261</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2747</v>
      </c>
      <c r="B1244" s="13"/>
      <c r="C1244" s="4" t="s">
        <v>4</v>
      </c>
      <c r="D1244" s="4" t="s">
        <v>2230</v>
      </c>
      <c r="E1244" s="4" t="s">
        <v>2261</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2748</v>
      </c>
      <c r="B1245" s="13"/>
      <c r="C1245" s="6" t="s">
        <v>4</v>
      </c>
      <c r="D1245" s="6" t="s">
        <v>2230</v>
      </c>
      <c r="E1245" s="6" t="s">
        <v>2502</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2750</v>
      </c>
      <c r="B1246" s="13"/>
      <c r="C1246" s="4" t="s">
        <v>4</v>
      </c>
      <c r="D1246" s="4" t="s">
        <v>2230</v>
      </c>
      <c r="E1246" s="4" t="s">
        <v>2502</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2751</v>
      </c>
      <c r="B1247" s="13"/>
      <c r="C1247" s="6" t="s">
        <v>4</v>
      </c>
      <c r="D1247" s="6" t="s">
        <v>2230</v>
      </c>
      <c r="E1247" s="6" t="s">
        <v>2756</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2752</v>
      </c>
      <c r="B1248" s="13"/>
      <c r="C1248" s="4" t="s">
        <v>4</v>
      </c>
      <c r="D1248" s="4" t="s">
        <v>2230</v>
      </c>
      <c r="E1248" s="4" t="s">
        <v>2756</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2753</v>
      </c>
      <c r="B1249" s="13"/>
      <c r="C1249" s="6" t="s">
        <v>4</v>
      </c>
      <c r="D1249" s="6" t="s">
        <v>2230</v>
      </c>
      <c r="E1249" s="6" t="s">
        <v>2756</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2754</v>
      </c>
      <c r="B1250" s="13"/>
      <c r="C1250" s="4" t="s">
        <v>4</v>
      </c>
      <c r="D1250" s="4" t="s">
        <v>2230</v>
      </c>
      <c r="E1250" s="4" t="s">
        <v>2757</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2755</v>
      </c>
      <c r="B1251" s="13"/>
      <c r="C1251" s="6" t="s">
        <v>4</v>
      </c>
      <c r="D1251" s="6" t="s">
        <v>1516</v>
      </c>
      <c r="E1251" s="6" t="s">
        <v>2760</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2758</v>
      </c>
      <c r="B1252" s="13"/>
      <c r="C1252" s="4" t="s">
        <v>4</v>
      </c>
      <c r="D1252" s="4" t="s">
        <v>1516</v>
      </c>
      <c r="E1252" s="4" t="s">
        <v>2761</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2759</v>
      </c>
      <c r="B1253" s="13"/>
      <c r="C1253" s="6" t="s">
        <v>4</v>
      </c>
      <c r="D1253" s="6" t="s">
        <v>2230</v>
      </c>
      <c r="E1253" s="6" t="s">
        <v>2762</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2764</v>
      </c>
      <c r="B1254" s="13"/>
      <c r="C1254" s="4" t="s">
        <v>4</v>
      </c>
      <c r="D1254" s="4" t="s">
        <v>2143</v>
      </c>
      <c r="E1254" s="4" t="s">
        <v>2763</v>
      </c>
      <c r="F1254" s="4" t="s">
        <v>1749</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2766</v>
      </c>
      <c r="B1255" s="13"/>
      <c r="C1255" s="6" t="s">
        <v>4</v>
      </c>
      <c r="D1255" s="6" t="s">
        <v>2236</v>
      </c>
      <c r="E1255" s="6" t="s">
        <v>2765</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2767</v>
      </c>
      <c r="B1256" s="13"/>
      <c r="C1256" s="4" t="s">
        <v>4</v>
      </c>
      <c r="D1256" s="4" t="s">
        <v>2230</v>
      </c>
      <c r="E1256" s="4" t="s">
        <v>2775</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2768</v>
      </c>
      <c r="B1257" s="13"/>
      <c r="C1257" s="6" t="s">
        <v>4</v>
      </c>
      <c r="D1257" s="6" t="s">
        <v>2230</v>
      </c>
      <c r="E1257" s="6" t="s">
        <v>2775</v>
      </c>
      <c r="F1257" s="6" t="s">
        <v>241</v>
      </c>
      <c r="H1257" s="6">
        <f>STOCK[[#This Row],[Precio Final]]</f>
        <v>25</v>
      </c>
      <c r="I1257" s="6">
        <f>STOCK[[#This Row],[Precio Venta Ideal (x1.5)]]</f>
        <v>23.910000000000004</v>
      </c>
      <c r="J1257" s="29">
        <v>1</v>
      </c>
      <c r="K1257" s="29">
        <f>SUMIFS(VENTAS[Cantidad],VENTAS[Código del producto Vendido],STOCK[[#This Row],[Code]])</f>
        <v>0</v>
      </c>
      <c r="L1257" s="29">
        <f>STOCK[[#This Row],[Entradas]]-STOCK[[#This Row],[Salidas]]</f>
        <v>1</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0</v>
      </c>
      <c r="AA1257" s="6">
        <f>STOCK[[#This Row],[Costo total]]*STOCK[[#This Row],[Entradas]]</f>
        <v>15.940000000000001</v>
      </c>
      <c r="AB1257" s="6">
        <f>STOCK[[#This Row],[Stock Actual]]*STOCK[[#This Row],[Costo total]]</f>
        <v>15.940000000000001</v>
      </c>
    </row>
    <row r="1258" spans="1:28" s="4" customFormat="1" ht="50" customHeight="1">
      <c r="A1258" s="4" t="s">
        <v>2769</v>
      </c>
      <c r="B1258" s="13"/>
      <c r="C1258" s="4" t="s">
        <v>4</v>
      </c>
      <c r="D1258" s="4" t="s">
        <v>2230</v>
      </c>
      <c r="E1258" s="4" t="s">
        <v>2775</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2770</v>
      </c>
      <c r="B1259" s="13"/>
      <c r="C1259" s="6" t="s">
        <v>4</v>
      </c>
      <c r="D1259" s="6" t="s">
        <v>2230</v>
      </c>
      <c r="E1259" s="6" t="s">
        <v>2775</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2771</v>
      </c>
      <c r="B1260" s="13"/>
      <c r="C1260" s="4" t="s">
        <v>4</v>
      </c>
      <c r="D1260" s="4" t="s">
        <v>2240</v>
      </c>
      <c r="E1260" s="4" t="s">
        <v>2772</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2774</v>
      </c>
      <c r="B1261" s="13"/>
      <c r="C1261" s="6" t="s">
        <v>4</v>
      </c>
      <c r="D1261" s="6" t="s">
        <v>2240</v>
      </c>
      <c r="E1261" s="6" t="s">
        <v>2773</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2776</v>
      </c>
      <c r="B1262" s="13"/>
      <c r="C1262" s="4" t="s">
        <v>4</v>
      </c>
      <c r="D1262" s="4" t="s">
        <v>2230</v>
      </c>
      <c r="E1262" s="4" t="s">
        <v>2818</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2777</v>
      </c>
      <c r="B1263" s="13"/>
      <c r="C1263" s="6" t="s">
        <v>4</v>
      </c>
      <c r="D1263" s="6" t="s">
        <v>2230</v>
      </c>
      <c r="E1263" s="6" t="s">
        <v>2780</v>
      </c>
      <c r="F1263" s="6" t="s">
        <v>244</v>
      </c>
      <c r="H1263" s="6">
        <f>STOCK[[#This Row],[Precio Final]]</f>
        <v>25</v>
      </c>
      <c r="I1263" s="6">
        <f>STOCK[[#This Row],[Precio Venta Ideal (x1.5)]]</f>
        <v>23.97</v>
      </c>
      <c r="J1263" s="29">
        <v>1</v>
      </c>
      <c r="K1263" s="29">
        <f>SUMIFS(VENTAS[Cantidad],VENTAS[Código del producto Vendido],STOCK[[#This Row],[Code]])</f>
        <v>0</v>
      </c>
      <c r="L1263" s="29">
        <f>STOCK[[#This Row],[Entradas]]-STOCK[[#This Row],[Salidas]]</f>
        <v>1</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0</v>
      </c>
      <c r="AA1263" s="6">
        <f>STOCK[[#This Row],[Costo total]]*STOCK[[#This Row],[Entradas]]</f>
        <v>15.98</v>
      </c>
      <c r="AB1263" s="6">
        <f>STOCK[[#This Row],[Stock Actual]]*STOCK[[#This Row],[Costo total]]</f>
        <v>15.98</v>
      </c>
    </row>
    <row r="1264" spans="1:28" s="4" customFormat="1" ht="50" customHeight="1">
      <c r="A1264" s="4" t="s">
        <v>2778</v>
      </c>
      <c r="B1264" s="13"/>
      <c r="C1264" s="4" t="s">
        <v>4</v>
      </c>
      <c r="D1264" s="4" t="s">
        <v>2230</v>
      </c>
      <c r="E1264" s="4" t="s">
        <v>2780</v>
      </c>
      <c r="F1264" s="4" t="s">
        <v>243</v>
      </c>
      <c r="H1264" s="4">
        <f>STOCK[[#This Row],[Precio Final]]</f>
        <v>25</v>
      </c>
      <c r="I1264" s="4">
        <f>STOCK[[#This Row],[Precio Venta Ideal (x1.5)]]</f>
        <v>23.97</v>
      </c>
      <c r="J1264" s="5">
        <v>1</v>
      </c>
      <c r="K1264" s="5">
        <f>SUMIFS(VENTAS[Cantidad],VENTAS[Código del producto Vendido],STOCK[[#This Row],[Code]])</f>
        <v>0</v>
      </c>
      <c r="L1264" s="5">
        <f>STOCK[[#This Row],[Entradas]]-STOCK[[#This Row],[Salidas]]</f>
        <v>1</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0</v>
      </c>
      <c r="AA1264" s="4">
        <f>STOCK[[#This Row],[Costo total]]*STOCK[[#This Row],[Entradas]]</f>
        <v>15.98</v>
      </c>
      <c r="AB1264" s="4">
        <f>STOCK[[#This Row],[Stock Actual]]*STOCK[[#This Row],[Costo total]]</f>
        <v>15.98</v>
      </c>
    </row>
    <row r="1265" spans="1:28" s="6" customFormat="1" ht="50" customHeight="1">
      <c r="A1265" s="6" t="s">
        <v>2779</v>
      </c>
      <c r="B1265" s="13"/>
      <c r="C1265" s="6" t="s">
        <v>4</v>
      </c>
      <c r="D1265" s="6" t="s">
        <v>2230</v>
      </c>
      <c r="E1265" s="6" t="s">
        <v>2781</v>
      </c>
      <c r="F1265" s="6" t="s">
        <v>243</v>
      </c>
      <c r="H1265" s="6">
        <f>STOCK[[#This Row],[Precio Final]]</f>
        <v>35</v>
      </c>
      <c r="I1265" s="6">
        <f>STOCK[[#This Row],[Precio Venta Ideal (x1.5)]]</f>
        <v>28.44</v>
      </c>
      <c r="J1265" s="29">
        <v>0</v>
      </c>
      <c r="K1265" s="29">
        <f>SUMIFS(VENTAS[Cantidad],VENTAS[Código del producto Vendido],STOCK[[#This Row],[Code]])</f>
        <v>0</v>
      </c>
      <c r="L1265" s="29">
        <f>STOCK[[#This Row],[Entradas]]-STOCK[[#This Row],[Salidas]]</f>
        <v>0</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0</v>
      </c>
      <c r="AB1265" s="6">
        <f>STOCK[[#This Row],[Stock Actual]]*STOCK[[#This Row],[Costo total]]</f>
        <v>0</v>
      </c>
    </row>
    <row r="1266" spans="1:28" s="4" customFormat="1" ht="50" customHeight="1">
      <c r="A1266" s="4" t="s">
        <v>2784</v>
      </c>
      <c r="B1266" s="13"/>
      <c r="C1266" s="4" t="s">
        <v>4</v>
      </c>
      <c r="D1266" s="4" t="s">
        <v>2230</v>
      </c>
      <c r="E1266" s="4" t="s">
        <v>2788</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2785</v>
      </c>
      <c r="B1267" s="13"/>
      <c r="C1267" s="6" t="s">
        <v>4</v>
      </c>
      <c r="D1267" s="6" t="s">
        <v>1778</v>
      </c>
      <c r="E1267" s="6" t="s">
        <v>2788</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2786</v>
      </c>
      <c r="B1268" s="13"/>
      <c r="C1268" s="4" t="s">
        <v>4</v>
      </c>
      <c r="D1268" s="4" t="s">
        <v>2230</v>
      </c>
      <c r="E1268" s="4" t="s">
        <v>2783</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2787</v>
      </c>
      <c r="B1269" s="13"/>
      <c r="C1269" s="6" t="s">
        <v>4</v>
      </c>
      <c r="D1269" s="6" t="s">
        <v>2782</v>
      </c>
      <c r="E1269" s="6" t="s">
        <v>2783</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2789</v>
      </c>
      <c r="B1270" s="13"/>
      <c r="C1270" s="4" t="s">
        <v>4</v>
      </c>
      <c r="D1270" s="4" t="s">
        <v>2240</v>
      </c>
      <c r="E1270" s="4" t="s">
        <v>2790</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2792</v>
      </c>
      <c r="B1271" s="13"/>
      <c r="C1271" s="6" t="s">
        <v>4</v>
      </c>
      <c r="D1271" s="6" t="s">
        <v>2240</v>
      </c>
      <c r="E1271" s="6" t="s">
        <v>2791</v>
      </c>
      <c r="F1271" s="6" t="s">
        <v>238</v>
      </c>
      <c r="H1271" s="6">
        <f>STOCK[[#This Row],[Precio Final]]</f>
        <v>35</v>
      </c>
      <c r="I1271" s="6">
        <f>STOCK[[#This Row],[Precio Venta Ideal (x1.5)]]</f>
        <v>36.69</v>
      </c>
      <c r="J1271" s="29">
        <v>1</v>
      </c>
      <c r="K1271" s="29">
        <f>SUMIFS(VENTAS[Cantidad],VENTAS[Código del producto Vendido],STOCK[[#This Row],[Code]])</f>
        <v>0</v>
      </c>
      <c r="L1271" s="29">
        <f>STOCK[[#This Row],[Entradas]]-STOCK[[#This Row],[Salidas]]</f>
        <v>1</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0</v>
      </c>
      <c r="AA1271" s="6">
        <f>STOCK[[#This Row],[Costo total]]*STOCK[[#This Row],[Entradas]]</f>
        <v>24.459999999999997</v>
      </c>
      <c r="AB1271" s="6">
        <f>STOCK[[#This Row],[Stock Actual]]*STOCK[[#This Row],[Costo total]]</f>
        <v>24.459999999999997</v>
      </c>
    </row>
    <row r="1272" spans="1:28" s="4" customFormat="1" ht="50" customHeight="1">
      <c r="A1272" s="4" t="s">
        <v>2793</v>
      </c>
      <c r="B1272" s="13"/>
      <c r="C1272" s="4" t="s">
        <v>4</v>
      </c>
      <c r="D1272" s="4" t="s">
        <v>2240</v>
      </c>
      <c r="E1272" s="4" t="s">
        <v>2796</v>
      </c>
      <c r="F1272" s="4" t="s">
        <v>2797</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2794</v>
      </c>
      <c r="B1273" s="13"/>
      <c r="C1273" s="6" t="s">
        <v>4</v>
      </c>
      <c r="D1273" s="6" t="s">
        <v>2274</v>
      </c>
      <c r="E1273" s="6" t="s">
        <v>2801</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2795</v>
      </c>
      <c r="B1274" s="13"/>
      <c r="C1274" s="4" t="s">
        <v>4</v>
      </c>
      <c r="D1274" s="4" t="s">
        <v>2274</v>
      </c>
      <c r="E1274" s="4" t="s">
        <v>2801</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2798</v>
      </c>
      <c r="B1275" s="13"/>
      <c r="C1275" s="6" t="s">
        <v>4</v>
      </c>
      <c r="D1275" s="6" t="s">
        <v>2274</v>
      </c>
      <c r="E1275" s="6" t="s">
        <v>2801</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2799</v>
      </c>
      <c r="B1276" s="13"/>
      <c r="C1276" s="4" t="s">
        <v>4</v>
      </c>
      <c r="D1276" s="4" t="s">
        <v>2274</v>
      </c>
      <c r="E1276" s="4" t="s">
        <v>2802</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2800</v>
      </c>
      <c r="B1277" s="13"/>
      <c r="C1277" s="6" t="s">
        <v>4</v>
      </c>
      <c r="D1277" s="6" t="s">
        <v>2274</v>
      </c>
      <c r="E1277" s="6" t="s">
        <v>2802</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2803</v>
      </c>
      <c r="B1278" s="13"/>
      <c r="C1278" s="4" t="s">
        <v>4</v>
      </c>
      <c r="D1278" s="4" t="s">
        <v>2274</v>
      </c>
      <c r="E1278" s="4" t="s">
        <v>2807</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2804</v>
      </c>
      <c r="B1279" s="13"/>
      <c r="C1279" s="6" t="s">
        <v>4</v>
      </c>
      <c r="D1279" s="6" t="s">
        <v>2274</v>
      </c>
      <c r="E1279" s="6" t="s">
        <v>2810</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2805</v>
      </c>
      <c r="B1280" s="13"/>
      <c r="C1280" s="4" t="s">
        <v>4</v>
      </c>
      <c r="D1280" s="4" t="s">
        <v>2274</v>
      </c>
      <c r="E1280" s="4" t="s">
        <v>2808</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2806</v>
      </c>
      <c r="B1281" s="13"/>
      <c r="C1281" s="6" t="s">
        <v>4</v>
      </c>
      <c r="D1281" s="6" t="s">
        <v>1939</v>
      </c>
      <c r="E1281" s="6" t="s">
        <v>2809</v>
      </c>
      <c r="F1281" s="6" t="s">
        <v>2811</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2813</v>
      </c>
      <c r="B1282" s="13"/>
      <c r="C1282" s="4" t="s">
        <v>4</v>
      </c>
      <c r="D1282" s="4" t="s">
        <v>2240</v>
      </c>
      <c r="E1282" s="4" t="s">
        <v>2812</v>
      </c>
      <c r="F1282" s="4" t="s">
        <v>2797</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2814</v>
      </c>
      <c r="B1283" s="13"/>
      <c r="C1283" s="6" t="s">
        <v>4</v>
      </c>
      <c r="D1283" s="6" t="s">
        <v>2510</v>
      </c>
      <c r="E1283" s="6" t="s">
        <v>2816</v>
      </c>
      <c r="F1283" s="6" t="s">
        <v>550</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2815</v>
      </c>
      <c r="B1284" s="13"/>
      <c r="C1284" s="4" t="s">
        <v>4</v>
      </c>
      <c r="D1284" s="4" t="s">
        <v>2510</v>
      </c>
      <c r="E1284" s="4" t="s">
        <v>2817</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2843</v>
      </c>
      <c r="B1285" s="13"/>
      <c r="C1285" s="6" t="s">
        <v>4</v>
      </c>
      <c r="D1285" s="6" t="s">
        <v>2274</v>
      </c>
      <c r="E1285" s="6" t="s">
        <v>2830</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2844</v>
      </c>
      <c r="B1286" s="13"/>
      <c r="C1286" s="4" t="s">
        <v>4</v>
      </c>
      <c r="D1286" s="4" t="s">
        <v>2274</v>
      </c>
      <c r="E1286" s="4" t="s">
        <v>2830</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2845</v>
      </c>
      <c r="B1287" s="13"/>
      <c r="C1287" s="6" t="s">
        <v>4</v>
      </c>
      <c r="D1287" s="6" t="s">
        <v>2274</v>
      </c>
      <c r="E1287" s="6" t="s">
        <v>2834</v>
      </c>
      <c r="F1287" s="6" t="s">
        <v>243</v>
      </c>
      <c r="H1287" s="6">
        <f>STOCK[[#This Row],[Precio Final]]</f>
        <v>13</v>
      </c>
      <c r="I1287" s="6">
        <f>STOCK[[#This Row],[Precio Venta Ideal (x1.5)]]</f>
        <v>12.450000000000001</v>
      </c>
      <c r="J1287" s="29">
        <v>2</v>
      </c>
      <c r="K1287" s="29">
        <f>SUMIFS(VENTAS[Cantidad],VENTAS[Código del producto Vendido],STOCK[[#This Row],[Code]])</f>
        <v>0</v>
      </c>
      <c r="L1287" s="29">
        <f>STOCK[[#This Row],[Entradas]]-STOCK[[#This Row],[Salidas]]</f>
        <v>2</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0</v>
      </c>
      <c r="AA1287" s="6">
        <f>STOCK[[#This Row],[Costo total]]*STOCK[[#This Row],[Entradas]]</f>
        <v>16.600000000000001</v>
      </c>
      <c r="AB1287" s="6">
        <f>STOCK[[#This Row],[Stock Actual]]*STOCK[[#This Row],[Costo total]]</f>
        <v>16.600000000000001</v>
      </c>
    </row>
    <row r="1288" spans="1:28" s="4" customFormat="1" ht="50" customHeight="1">
      <c r="A1288" s="4" t="s">
        <v>2846</v>
      </c>
      <c r="B1288" s="13"/>
      <c r="C1288" s="4" t="s">
        <v>4</v>
      </c>
      <c r="D1288" s="4" t="s">
        <v>2274</v>
      </c>
      <c r="E1288" s="4" t="s">
        <v>2835</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2847</v>
      </c>
      <c r="B1289" s="13"/>
      <c r="C1289" s="6" t="s">
        <v>4</v>
      </c>
      <c r="D1289" s="6" t="s">
        <v>2274</v>
      </c>
      <c r="E1289" s="6" t="s">
        <v>2837</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2848</v>
      </c>
      <c r="B1290" s="13"/>
      <c r="C1290" s="4" t="s">
        <v>4</v>
      </c>
      <c r="D1290" s="4" t="s">
        <v>2274</v>
      </c>
      <c r="E1290" s="4" t="s">
        <v>2838</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2849</v>
      </c>
      <c r="B1291" s="13"/>
      <c r="C1291" s="6" t="s">
        <v>4</v>
      </c>
      <c r="D1291" s="6" t="s">
        <v>2274</v>
      </c>
      <c r="E1291" s="6" t="s">
        <v>2839</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2850</v>
      </c>
      <c r="B1292" s="13"/>
      <c r="C1292" s="4" t="s">
        <v>4</v>
      </c>
      <c r="D1292" s="4" t="s">
        <v>2274</v>
      </c>
      <c r="E1292" s="4" t="s">
        <v>2842</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2828</v>
      </c>
      <c r="B1293" s="13"/>
      <c r="C1293" s="6" t="s">
        <v>4</v>
      </c>
      <c r="D1293" s="6" t="s">
        <v>2245</v>
      </c>
      <c r="E1293" s="6" t="s">
        <v>2858</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2829</v>
      </c>
      <c r="B1294" s="13"/>
      <c r="C1294" s="4" t="s">
        <v>4</v>
      </c>
      <c r="D1294" s="4" t="s">
        <v>2245</v>
      </c>
      <c r="E1294" s="4" t="s">
        <v>2858</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2831</v>
      </c>
      <c r="B1295" s="13"/>
      <c r="C1295" s="6" t="s">
        <v>4</v>
      </c>
      <c r="D1295" s="6" t="s">
        <v>1934</v>
      </c>
      <c r="E1295" s="6" t="s">
        <v>2858</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2832</v>
      </c>
      <c r="B1296" s="13"/>
      <c r="C1296" s="4" t="s">
        <v>4</v>
      </c>
      <c r="D1296" s="4" t="s">
        <v>1934</v>
      </c>
      <c r="E1296" s="4" t="s">
        <v>2858</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2833</v>
      </c>
      <c r="B1297" s="13"/>
      <c r="C1297" s="6" t="s">
        <v>4</v>
      </c>
      <c r="D1297" s="6" t="s">
        <v>2274</v>
      </c>
      <c r="E1297" s="6" t="s">
        <v>2863</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2836</v>
      </c>
      <c r="B1298" s="13"/>
      <c r="C1298" s="4" t="s">
        <v>4</v>
      </c>
      <c r="D1298" s="4" t="s">
        <v>2274</v>
      </c>
      <c r="E1298" s="4" t="s">
        <v>2864</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2840</v>
      </c>
      <c r="B1299" s="13"/>
      <c r="C1299" s="6" t="s">
        <v>4</v>
      </c>
      <c r="D1299" s="6" t="s">
        <v>2274</v>
      </c>
      <c r="E1299" s="6" t="s">
        <v>2861</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2841</v>
      </c>
      <c r="B1300" s="13"/>
      <c r="C1300" s="4" t="s">
        <v>4</v>
      </c>
      <c r="D1300" s="4" t="s">
        <v>2274</v>
      </c>
      <c r="E1300" s="4" t="s">
        <v>2862</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2859</v>
      </c>
      <c r="B1301" s="13"/>
      <c r="C1301" s="6" t="s">
        <v>4</v>
      </c>
      <c r="D1301" s="6" t="s">
        <v>2240</v>
      </c>
      <c r="E1301" s="6" t="s">
        <v>2940</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2860</v>
      </c>
      <c r="B1302" s="13"/>
      <c r="C1302" s="4" t="s">
        <v>4</v>
      </c>
      <c r="D1302" s="4" t="s">
        <v>2240</v>
      </c>
      <c r="E1302" s="4" t="s">
        <v>2941</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2865</v>
      </c>
      <c r="B1303" s="13"/>
      <c r="C1303" s="6" t="s">
        <v>4</v>
      </c>
      <c r="D1303" s="6" t="s">
        <v>2245</v>
      </c>
      <c r="E1303" s="6" t="s">
        <v>2866</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2901</v>
      </c>
      <c r="B1304" s="13"/>
      <c r="C1304" s="4" t="s">
        <v>4</v>
      </c>
      <c r="D1304" s="4" t="s">
        <v>95</v>
      </c>
      <c r="E1304" s="4" t="s">
        <v>2905</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2902</v>
      </c>
      <c r="B1305" s="13"/>
      <c r="C1305" s="6" t="s">
        <v>4</v>
      </c>
      <c r="D1305" s="6" t="s">
        <v>95</v>
      </c>
      <c r="E1305" s="6" t="s">
        <v>2928</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2903</v>
      </c>
      <c r="B1306" s="13"/>
      <c r="C1306" s="4" t="s">
        <v>4</v>
      </c>
      <c r="D1306" s="6" t="s">
        <v>95</v>
      </c>
      <c r="E1306" s="6" t="s">
        <v>2938</v>
      </c>
      <c r="F1306" s="4" t="s">
        <v>3019</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2904</v>
      </c>
      <c r="C1307" s="6" t="s">
        <v>4</v>
      </c>
      <c r="D1307" s="6" t="s">
        <v>95</v>
      </c>
      <c r="E1307" s="6" t="s">
        <v>2939</v>
      </c>
      <c r="F1307" s="6" t="s">
        <v>3019</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3074</v>
      </c>
      <c r="C1308" s="6" t="s">
        <v>4</v>
      </c>
      <c r="D1308" s="6" t="s">
        <v>95</v>
      </c>
      <c r="E1308" s="6" t="s">
        <v>3073</v>
      </c>
      <c r="F1308" s="37" t="s">
        <v>3075</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2942</v>
      </c>
      <c r="B1309" s="6"/>
      <c r="C1309" s="6" t="s">
        <v>4</v>
      </c>
      <c r="D1309" s="6" t="s">
        <v>95</v>
      </c>
      <c r="E1309" s="6" t="s">
        <v>3076</v>
      </c>
      <c r="F1309" s="37" t="s">
        <v>3075</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2943</v>
      </c>
      <c r="B1310" s="37"/>
      <c r="C1310" s="6" t="s">
        <v>4</v>
      </c>
      <c r="D1310" s="6" t="s">
        <v>95</v>
      </c>
      <c r="E1310" s="6" t="s">
        <v>3024</v>
      </c>
      <c r="F1310" s="37" t="s">
        <v>3022</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3023</v>
      </c>
      <c r="B1311" s="37"/>
      <c r="C1311" s="6" t="s">
        <v>4</v>
      </c>
      <c r="D1311" s="6" t="s">
        <v>95</v>
      </c>
      <c r="E1311" s="6" t="s">
        <v>3021</v>
      </c>
      <c r="F1311" s="37" t="s">
        <v>3022</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2965</v>
      </c>
      <c r="B1312" s="37"/>
      <c r="C1312" s="6" t="s">
        <v>4</v>
      </c>
      <c r="D1312" s="6" t="s">
        <v>95</v>
      </c>
      <c r="E1312" s="6" t="s">
        <v>2964</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2993</v>
      </c>
      <c r="B1313" s="13"/>
      <c r="C1313" s="6" t="s">
        <v>4</v>
      </c>
      <c r="D1313" s="6" t="s">
        <v>2173</v>
      </c>
      <c r="E1313" s="6" t="s">
        <v>2628</v>
      </c>
      <c r="F1313" s="6" t="s">
        <v>250</v>
      </c>
      <c r="G1313" s="6" t="s">
        <v>2621</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2660</v>
      </c>
      <c r="AA1313" s="6">
        <f>STOCK[[#This Row],[Costo total]]*STOCK[[#This Row],[Entradas]]</f>
        <v>57.94</v>
      </c>
      <c r="AB1313" s="6">
        <f>STOCK[[#This Row],[Stock Actual]]*STOCK[[#This Row],[Costo total]]</f>
        <v>57.94</v>
      </c>
    </row>
    <row r="1314" spans="1:29" s="6" customFormat="1" ht="50" customHeight="1">
      <c r="A1314" s="6" t="s">
        <v>2992</v>
      </c>
      <c r="B1314" s="13"/>
      <c r="C1314" s="6" t="s">
        <v>4</v>
      </c>
      <c r="D1314" s="6" t="s">
        <v>2173</v>
      </c>
      <c r="E1314" s="6" t="s">
        <v>2628</v>
      </c>
      <c r="F1314" s="6" t="s">
        <v>550</v>
      </c>
      <c r="G1314" s="6" t="s">
        <v>2621</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2660</v>
      </c>
      <c r="AA1314" s="6">
        <f>STOCK[[#This Row],[Costo total]]*STOCK[[#This Row],[Entradas]]</f>
        <v>58.14</v>
      </c>
      <c r="AB1314" s="6">
        <f>STOCK[[#This Row],[Stock Actual]]*STOCK[[#This Row],[Costo total]]</f>
        <v>0</v>
      </c>
    </row>
    <row r="1315" spans="1:29" s="6" customFormat="1" ht="50" customHeight="1">
      <c r="A1315" s="6" t="s">
        <v>2990</v>
      </c>
      <c r="B1315" s="13"/>
      <c r="C1315" s="6" t="s">
        <v>4</v>
      </c>
      <c r="D1315" s="6" t="s">
        <v>2173</v>
      </c>
      <c r="E1315" s="6" t="s">
        <v>2628</v>
      </c>
      <c r="F1315" s="6" t="s">
        <v>252</v>
      </c>
      <c r="G1315" s="6" t="s">
        <v>2621</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2660</v>
      </c>
      <c r="AA1315" s="6">
        <f>STOCK[[#This Row],[Costo total]]*STOCK[[#This Row],[Entradas]]</f>
        <v>58.339999999999996</v>
      </c>
      <c r="AB1315" s="6">
        <f>STOCK[[#This Row],[Stock Actual]]*STOCK[[#This Row],[Costo total]]</f>
        <v>58.339999999999996</v>
      </c>
    </row>
    <row r="1316" spans="1:29" s="6" customFormat="1" ht="50" customHeight="1">
      <c r="A1316" s="6" t="s">
        <v>2999</v>
      </c>
      <c r="B1316" s="40"/>
      <c r="C1316" s="37" t="s">
        <v>4</v>
      </c>
      <c r="D1316" s="37" t="s">
        <v>2274</v>
      </c>
      <c r="E1316" s="37" t="s">
        <v>3037</v>
      </c>
      <c r="F1316" s="37" t="s">
        <v>243</v>
      </c>
      <c r="G1316" s="37" t="s">
        <v>2546</v>
      </c>
      <c r="H1316" s="37">
        <f>STOCK[[#This Row],[Precio Final]]</f>
        <v>30</v>
      </c>
      <c r="I1316" s="6">
        <f>STOCK[[#This Row],[Precio Venta Ideal (x1.5)]]</f>
        <v>22</v>
      </c>
      <c r="J1316" s="38">
        <v>1</v>
      </c>
      <c r="K1316" s="38">
        <f>SUMIFS(VENTAS[Cantidad],VENTAS[Código del producto Vendido],STOCK[[#This Row],[Code]])</f>
        <v>0</v>
      </c>
      <c r="L1316" s="38">
        <f>STOCK[[#This Row],[Entradas]]-STOCK[[#This Row],[Salidas]]</f>
        <v>1</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37">
        <f t="shared" ref="U1316:U1322" si="6">ROUNDUP(T1316,0)</f>
        <v>22</v>
      </c>
      <c r="V1316" s="37">
        <v>30</v>
      </c>
      <c r="W1316" s="37">
        <f>STOCK[[#This Row],[Precio Final]]-STOCK[[#This Row],[Costo total]]</f>
        <v>8</v>
      </c>
      <c r="X1316" s="37">
        <f>STOCK[[#This Row],[Ganancia Unitaria]]*STOCK[[#This Row],[Salidas]]</f>
        <v>0</v>
      </c>
      <c r="Y1316" s="37"/>
      <c r="Z1316" s="37"/>
      <c r="AA1316" s="37">
        <f>STOCK[[#This Row],[Costo total]]*STOCK[[#This Row],[Entradas]]</f>
        <v>22</v>
      </c>
      <c r="AB1316" s="37">
        <f>STOCK[[#This Row],[Stock Actual]]*STOCK[[#This Row],[Costo total]]</f>
        <v>22</v>
      </c>
      <c r="AC1316" s="37"/>
    </row>
    <row r="1317" spans="1:29" s="6" customFormat="1" ht="50" customHeight="1">
      <c r="A1317" s="6" t="s">
        <v>3029</v>
      </c>
      <c r="B1317" s="40"/>
      <c r="C1317" s="37" t="s">
        <v>4</v>
      </c>
      <c r="D1317" s="37" t="s">
        <v>3030</v>
      </c>
      <c r="E1317" s="37" t="s">
        <v>3036</v>
      </c>
      <c r="F1317" s="37" t="s">
        <v>3033</v>
      </c>
      <c r="G1317" s="37" t="s">
        <v>2546</v>
      </c>
      <c r="H1317" s="37">
        <f>STOCK[[#This Row],[Precio Final]]</f>
        <v>35</v>
      </c>
      <c r="I1317" s="6">
        <f>STOCK[[#This Row],[Precio Venta Ideal (x1.5)]]</f>
        <v>32</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37">
        <f t="shared" si="6"/>
        <v>32</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3031</v>
      </c>
      <c r="B1318" s="40"/>
      <c r="C1318" s="37" t="s">
        <v>4</v>
      </c>
      <c r="D1318" s="37" t="s">
        <v>3030</v>
      </c>
      <c r="E1318" s="37" t="s">
        <v>3035</v>
      </c>
      <c r="F1318" s="37" t="s">
        <v>3033</v>
      </c>
      <c r="G1318" s="37" t="s">
        <v>2546</v>
      </c>
      <c r="H1318" s="37">
        <f>STOCK[[#This Row],[Precio Final]]</f>
        <v>35</v>
      </c>
      <c r="I1318" s="6">
        <f>STOCK[[#This Row],[Precio Venta Ideal (x1.5)]]</f>
        <v>32</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37">
        <f t="shared" si="6"/>
        <v>32</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3032</v>
      </c>
      <c r="B1319" s="40"/>
      <c r="C1319" s="37" t="s">
        <v>4</v>
      </c>
      <c r="D1319" s="37" t="s">
        <v>3030</v>
      </c>
      <c r="E1319" s="37" t="s">
        <v>3034</v>
      </c>
      <c r="F1319" s="37" t="s">
        <v>3033</v>
      </c>
      <c r="G1319" s="37" t="s">
        <v>2546</v>
      </c>
      <c r="H1319" s="37">
        <f>STOCK[[#This Row],[Precio Final]]</f>
        <v>35</v>
      </c>
      <c r="I1319" s="6">
        <f>STOCK[[#This Row],[Precio Venta Ideal (x1.5)]]</f>
        <v>32</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37">
        <f t="shared" si="6"/>
        <v>32</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3038</v>
      </c>
      <c r="B1320" s="40"/>
      <c r="C1320" s="37" t="s">
        <v>4</v>
      </c>
      <c r="D1320" s="37" t="s">
        <v>2510</v>
      </c>
      <c r="E1320" s="37" t="s">
        <v>3077</v>
      </c>
      <c r="F1320" s="37" t="s">
        <v>252</v>
      </c>
      <c r="G1320" s="37" t="s">
        <v>1142</v>
      </c>
      <c r="H1320" s="37">
        <f>STOCK[[#This Row],[Precio Final]]</f>
        <v>60</v>
      </c>
      <c r="I1320" s="37">
        <f>STOCK[[#This Row],[Precio Venta Ideal (x1.5)]]</f>
        <v>41</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37">
        <f t="shared" si="6"/>
        <v>41</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3039</v>
      </c>
      <c r="B1321" s="40"/>
      <c r="C1321" s="37" t="s">
        <v>4</v>
      </c>
      <c r="D1321" s="37" t="s">
        <v>26</v>
      </c>
      <c r="E1321" s="37"/>
      <c r="F1321" s="37"/>
      <c r="G1321" s="37"/>
      <c r="H1321" s="37">
        <f>STOCK[[#This Row],[Precio Final]]</f>
        <v>0</v>
      </c>
      <c r="I1321" s="37" t="e">
        <f>STOCK[[#This Row],[Precio Venta Ideal (x1.5)]]</f>
        <v>#DIV/0!</v>
      </c>
      <c r="J1321" s="38"/>
      <c r="K1321" s="38">
        <f>SUMIFS(VENTAS[Cantidad],VENTAS[Código del producto Vendido],STOCK[[#This Row],[Code]])</f>
        <v>0</v>
      </c>
      <c r="L1321" s="38">
        <f>STOCK[[#This Row],[Entradas]]-STOCK[[#This Row],[Salidas]]</f>
        <v>0</v>
      </c>
      <c r="M1321" s="37">
        <f>STOCK[[#This Row],[Precio Final]]*10%</f>
        <v>0</v>
      </c>
      <c r="N1321" s="37"/>
      <c r="O1321" s="37"/>
      <c r="P1321" s="37" t="e">
        <f>N1321/O1321</f>
        <v>#DIV/0!</v>
      </c>
      <c r="Q1321" s="38"/>
      <c r="R1321" s="37"/>
      <c r="S1321" s="37">
        <f>STOCK[[#This Row],[Peso (g)]]*STOCK[[#This Row],[Precio Envío Kilogramo (USD)]]/1000</f>
        <v>0</v>
      </c>
      <c r="T1321" s="37" t="e">
        <f>STOCK[[#This Row],[Costo Unitario (USD)]]+STOCK[[#This Row],[Costo Envío (USD)]]+STOCK[[#This Row],[Comisión 10%]]</f>
        <v>#DIV/0!</v>
      </c>
      <c r="U1321" s="37" t="e">
        <f t="shared" si="6"/>
        <v>#DIV/0!</v>
      </c>
      <c r="V1321" s="37"/>
      <c r="W1321" s="37" t="e">
        <f>STOCK[[#This Row],[Precio Final]]-STOCK[[#This Row],[Costo total]]</f>
        <v>#DIV/0!</v>
      </c>
      <c r="X1321" s="37" t="e">
        <f>STOCK[[#This Row],[Ganancia Unitaria]]*STOCK[[#This Row],[Salidas]]</f>
        <v>#DIV/0!</v>
      </c>
      <c r="Y1321" s="37"/>
      <c r="Z1321" s="37"/>
      <c r="AA1321" s="37" t="e">
        <f>STOCK[[#This Row],[Costo total]]*STOCK[[#This Row],[Entradas]]</f>
        <v>#DIV/0!</v>
      </c>
      <c r="AB1321" s="37" t="e">
        <f>STOCK[[#This Row],[Stock Actual]]*STOCK[[#This Row],[Costo total]]</f>
        <v>#DIV/0!</v>
      </c>
      <c r="AC1321" s="37"/>
    </row>
    <row r="1322" spans="1:29" s="6" customFormat="1" ht="50" customHeight="1">
      <c r="A1322" s="6" t="s">
        <v>3040</v>
      </c>
      <c r="B1322" s="40"/>
      <c r="C1322" s="37" t="s">
        <v>4</v>
      </c>
      <c r="D1322" s="37" t="s">
        <v>26</v>
      </c>
      <c r="E1322" s="37"/>
      <c r="F1322" s="37"/>
      <c r="G1322" s="37"/>
      <c r="H1322" s="37">
        <f>STOCK[[#This Row],[Precio Final]]</f>
        <v>0</v>
      </c>
      <c r="I1322" s="37" t="e">
        <f>STOCK[[#This Row],[Precio Venta Ideal (x1.5)]]</f>
        <v>#DIV/0!</v>
      </c>
      <c r="J1322" s="38"/>
      <c r="K1322" s="38">
        <f>SUMIFS(VENTAS[Cantidad],VENTAS[Código del producto Vendido],STOCK[[#This Row],[Code]])</f>
        <v>0</v>
      </c>
      <c r="L1322" s="38">
        <f>STOCK[[#This Row],[Entradas]]-STOCK[[#This Row],[Salidas]]</f>
        <v>0</v>
      </c>
      <c r="M1322" s="37">
        <f>STOCK[[#This Row],[Precio Final]]*10%</f>
        <v>0</v>
      </c>
      <c r="N1322" s="37"/>
      <c r="O1322" s="37"/>
      <c r="P1322" s="37" t="e">
        <f>N1322/O1322</f>
        <v>#DIV/0!</v>
      </c>
      <c r="Q1322" s="38"/>
      <c r="R1322" s="37"/>
      <c r="S1322" s="37">
        <f>STOCK[[#This Row],[Peso (g)]]*STOCK[[#This Row],[Precio Envío Kilogramo (USD)]]/1000</f>
        <v>0</v>
      </c>
      <c r="T1322" s="37" t="e">
        <f>STOCK[[#This Row],[Costo Unitario (USD)]]+STOCK[[#This Row],[Costo Envío (USD)]]+STOCK[[#This Row],[Comisión 10%]]</f>
        <v>#DIV/0!</v>
      </c>
      <c r="U1322" s="37" t="e">
        <f t="shared" si="6"/>
        <v>#DIV/0!</v>
      </c>
      <c r="V1322" s="37"/>
      <c r="W1322" s="37" t="e">
        <f>STOCK[[#This Row],[Precio Final]]-STOCK[[#This Row],[Costo total]]</f>
        <v>#DIV/0!</v>
      </c>
      <c r="X1322" s="37" t="e">
        <f>STOCK[[#This Row],[Ganancia Unitaria]]*STOCK[[#This Row],[Salidas]]</f>
        <v>#DIV/0!</v>
      </c>
      <c r="Y1322" s="37"/>
      <c r="Z1322" s="37"/>
      <c r="AA1322" s="37" t="e">
        <f>STOCK[[#This Row],[Costo total]]*STOCK[[#This Row],[Entradas]]</f>
        <v>#DIV/0!</v>
      </c>
      <c r="AB1322" s="37" t="e">
        <f>STOCK[[#This Row],[Stock Actual]]*STOCK[[#This Row],[Costo total]]</f>
        <v>#DIV/0!</v>
      </c>
      <c r="AC1322" s="37"/>
    </row>
    <row r="1323" spans="1:29" s="6" customFormat="1" ht="204" customHeight="1">
      <c r="A1323" s="36" t="s">
        <v>2933</v>
      </c>
      <c r="B1323" s="34" t="s">
        <v>2932</v>
      </c>
      <c r="C1323" s="34" t="s">
        <v>2932</v>
      </c>
      <c r="D1323" s="36" t="s">
        <v>2933</v>
      </c>
      <c r="E1323" s="33" t="s">
        <v>2935</v>
      </c>
      <c r="F1323" s="36" t="s">
        <v>2933</v>
      </c>
      <c r="G1323" s="31"/>
      <c r="H1323" s="34" t="s">
        <v>2932</v>
      </c>
      <c r="I1323" s="34" t="s">
        <v>2932</v>
      </c>
      <c r="J1323" s="36" t="s">
        <v>2933</v>
      </c>
      <c r="K1323" s="34" t="s">
        <v>2932</v>
      </c>
      <c r="L1323" s="34" t="s">
        <v>2932</v>
      </c>
      <c r="M1323" s="34" t="s">
        <v>2932</v>
      </c>
      <c r="N1323" s="31"/>
      <c r="O1323" s="31"/>
      <c r="P1323" s="36" t="s">
        <v>2933</v>
      </c>
      <c r="Q1323" s="36" t="s">
        <v>2933</v>
      </c>
      <c r="R1323" s="36" t="s">
        <v>2933</v>
      </c>
      <c r="S1323" s="36" t="s">
        <v>2933</v>
      </c>
      <c r="T1323" s="34" t="s">
        <v>2932</v>
      </c>
      <c r="U1323" s="34" t="s">
        <v>2932</v>
      </c>
      <c r="V1323" s="36" t="s">
        <v>2933</v>
      </c>
      <c r="W1323" s="34" t="s">
        <v>2932</v>
      </c>
      <c r="X1323" s="34" t="s">
        <v>2932</v>
      </c>
      <c r="Y1323" s="32"/>
      <c r="Z1323" s="31"/>
      <c r="AA1323" s="34" t="s">
        <v>2932</v>
      </c>
      <c r="AB1323" s="34" t="s">
        <v>2932</v>
      </c>
      <c r="AC1323" s="31"/>
    </row>
    <row r="1324" spans="1:29" s="39" customFormat="1" ht="50" customHeight="1">
      <c r="A1324" s="1"/>
      <c r="B1324" s="1"/>
      <c r="C1324" s="1"/>
      <c r="D1324" s="7"/>
      <c r="E1324" s="2"/>
      <c r="F1324" s="2"/>
      <c r="G1324" s="1"/>
      <c r="H1324" s="1"/>
      <c r="I1324" s="1"/>
      <c r="J1324" s="1"/>
      <c r="K1324" s="1"/>
      <c r="L1324" s="1"/>
      <c r="M1324" s="1"/>
      <c r="N1324" s="1"/>
      <c r="O1324" s="3"/>
      <c r="P1324" s="3"/>
      <c r="Q1324" s="1"/>
      <c r="R1324" s="1"/>
      <c r="S1324" s="3"/>
      <c r="T1324" s="3"/>
      <c r="U1324" s="10"/>
      <c r="V1324" s="3"/>
      <c r="W1324" s="3"/>
      <c r="X1324" s="3"/>
      <c r="Y1324" s="30"/>
      <c r="Z1324" s="1"/>
      <c r="AA1324" s="1"/>
      <c r="AB1324" s="1"/>
      <c r="AC1324" s="1"/>
    </row>
    <row r="1325" spans="1:29" s="39" customFormat="1" ht="50" customHeight="1">
      <c r="A1325" s="1"/>
      <c r="B1325" s="1"/>
      <c r="C1325" s="1"/>
      <c r="D1325" s="7"/>
      <c r="E1325" s="2"/>
      <c r="F1325" s="2"/>
      <c r="G1325" s="1"/>
      <c r="H1325" s="1"/>
      <c r="I1325" s="1"/>
      <c r="J1325" s="1"/>
      <c r="K1325" s="1"/>
      <c r="L1325" s="1"/>
      <c r="M1325" s="1"/>
      <c r="N1325" s="1"/>
      <c r="O1325" s="3"/>
      <c r="P1325" s="3"/>
      <c r="Q1325" s="1"/>
      <c r="R1325" s="1"/>
      <c r="S1325" s="3"/>
      <c r="T1325" s="3"/>
      <c r="U1325" s="10"/>
      <c r="V1325" s="3"/>
      <c r="W1325" s="3"/>
      <c r="X1325" s="3"/>
      <c r="Y1325" s="30"/>
      <c r="Z1325" s="1"/>
      <c r="AA1325" s="1"/>
      <c r="AB1325" s="1"/>
      <c r="AC1325" s="1"/>
    </row>
    <row r="1326" spans="1:29" s="39" customFormat="1" ht="50" customHeight="1">
      <c r="A1326" s="1"/>
      <c r="B1326" s="1"/>
      <c r="C1326" s="1"/>
      <c r="D1326" s="7"/>
      <c r="E1326" s="2"/>
      <c r="F1326" s="2"/>
      <c r="G1326" s="1"/>
      <c r="H1326" s="1"/>
      <c r="I1326" s="1"/>
      <c r="J1326" s="1"/>
      <c r="K1326" s="1"/>
      <c r="L1326" s="1"/>
      <c r="M1326" s="1"/>
      <c r="N1326" s="1"/>
      <c r="O1326" s="3"/>
      <c r="P1326" s="3"/>
      <c r="Q1326" s="1"/>
      <c r="R1326" s="1"/>
      <c r="S1326" s="3"/>
      <c r="T1326" s="3"/>
      <c r="U1326" s="10"/>
      <c r="V1326" s="3"/>
      <c r="W1326" s="3"/>
      <c r="X1326" s="3"/>
      <c r="Y1326" s="30"/>
      <c r="Z1326" s="1"/>
      <c r="AA1326" s="1"/>
      <c r="AB1326" s="1"/>
      <c r="AC1326" s="1"/>
    </row>
    <row r="1327" spans="1:29" s="35" customFormat="1" ht="13">
      <c r="A1327" s="1"/>
      <c r="B1327" s="1"/>
      <c r="C1327" s="1"/>
      <c r="D1327" s="7"/>
      <c r="E1327" s="2"/>
      <c r="F1327" s="2"/>
      <c r="G1327" s="1"/>
      <c r="H1327" s="1"/>
      <c r="I1327" s="1"/>
      <c r="J1327" s="1"/>
      <c r="K1327" s="1"/>
      <c r="L1327" s="1"/>
      <c r="M1327" s="1"/>
      <c r="N1327" s="1"/>
      <c r="O1327" s="3"/>
      <c r="P1327" s="3"/>
      <c r="Q1327" s="1"/>
      <c r="R1327" s="1"/>
      <c r="S1327" s="3"/>
      <c r="T1327" s="3"/>
      <c r="U1327" s="10"/>
      <c r="V1327" s="3"/>
      <c r="W1327" s="3"/>
      <c r="X1327" s="3"/>
      <c r="Y1327" s="30"/>
      <c r="Z1327" s="1"/>
      <c r="AA1327" s="1"/>
      <c r="AB1327" s="1"/>
      <c r="AC1327" s="1"/>
    </row>
  </sheetData>
  <phoneticPr fontId="6" type="noConversion"/>
  <conditionalFormatting sqref="L2:M1312">
    <cfRule type="cellIs" dxfId="108" priority="198" operator="lessThan">
      <formula>0</formula>
    </cfRule>
    <cfRule type="cellIs" dxfId="107"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K1310:K1322 V1217:X1225 H1310:J1312 E1159:G1159 V1153:X1155 H2:M1309 S2:T1312">
    <cfRule type="expression" dxfId="106" priority="196">
      <formula>$L2=0</formula>
    </cfRule>
  </conditionalFormatting>
  <conditionalFormatting sqref="A2:B2">
    <cfRule type="expression" dxfId="105" priority="195">
      <formula>$L2=0</formula>
    </cfRule>
  </conditionalFormatting>
  <conditionalFormatting sqref="N2:R2">
    <cfRule type="expression" dxfId="104" priority="193">
      <formula>$L2=0</formula>
    </cfRule>
  </conditionalFormatting>
  <conditionalFormatting sqref="N2:R2">
    <cfRule type="containsBlanks" dxfId="103" priority="194">
      <formula>LEN(TRIM(N2))=0</formula>
    </cfRule>
  </conditionalFormatting>
  <conditionalFormatting sqref="D2:G2">
    <cfRule type="expression" dxfId="102" priority="192">
      <formula>$L2=0</formula>
    </cfRule>
  </conditionalFormatting>
  <conditionalFormatting sqref="C2">
    <cfRule type="expression" dxfId="101" priority="191">
      <formula>$L2=0</formula>
    </cfRule>
  </conditionalFormatting>
  <conditionalFormatting sqref="U2">
    <cfRule type="expression" dxfId="100" priority="190">
      <formula>$L2=0</formula>
    </cfRule>
  </conditionalFormatting>
  <conditionalFormatting sqref="A3:B3">
    <cfRule type="expression" dxfId="99" priority="142">
      <formula>$L3=0</formula>
    </cfRule>
  </conditionalFormatting>
  <conditionalFormatting sqref="N3:R3">
    <cfRule type="expression" dxfId="98" priority="140">
      <formula>$L3=0</formula>
    </cfRule>
  </conditionalFormatting>
  <conditionalFormatting sqref="N3:R3">
    <cfRule type="containsBlanks" dxfId="97" priority="141">
      <formula>LEN(TRIM(N3))=0</formula>
    </cfRule>
  </conditionalFormatting>
  <conditionalFormatting sqref="D3:G3">
    <cfRule type="expression" dxfId="96" priority="139">
      <formula>$L3=0</formula>
    </cfRule>
  </conditionalFormatting>
  <conditionalFormatting sqref="C3">
    <cfRule type="expression" dxfId="95" priority="138">
      <formula>$L3=0</formula>
    </cfRule>
  </conditionalFormatting>
  <conditionalFormatting sqref="A2:B2">
    <cfRule type="duplicateValues" dxfId="94" priority="2717"/>
  </conditionalFormatting>
  <conditionalFormatting sqref="A3:B3">
    <cfRule type="duplicateValues" dxfId="93" priority="2718"/>
  </conditionalFormatting>
  <conditionalFormatting sqref="Y2">
    <cfRule type="expression" dxfId="92" priority="55">
      <formula>$L2=0</formula>
    </cfRule>
  </conditionalFormatting>
  <conditionalFormatting sqref="Z2:AC2">
    <cfRule type="expression" dxfId="91" priority="54">
      <formula>$L2=0</formula>
    </cfRule>
  </conditionalFormatting>
  <conditionalFormatting sqref="Y3:AC3">
    <cfRule type="expression" dxfId="90"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89"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88"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87"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892:E893 E1152:E1153 D1212:G1213 D1217:G1217 D1218:F1225 G1218:G1226 D361:D362 D356:G356 D255 D366:G366 D412:G412 D538:G539 D540 D552 D565:G565 D709:D710 D714 D716:D717 D793:D794 D796 D798:D799 D801:D802 D814 D870 D1025:G1025 F695:G695 E694:E695 E698 F727:G727 E726:E727 D1309:G1312 D1306:E1308 F1153:G1155 D1153:D1180">
    <cfRule type="expression" dxfId="86"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85"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84"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83"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82"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81"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cfRule type="expression" dxfId="80"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79"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78"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77"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76"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75"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74" priority="16">
      <formula>$L5=0</formula>
    </cfRule>
  </conditionalFormatting>
  <conditionalFormatting sqref="P1212:P1213">
    <cfRule type="expression" dxfId="73" priority="13">
      <formula>$L1212=0</formula>
    </cfRule>
  </conditionalFormatting>
  <conditionalFormatting sqref="P1212:P1213">
    <cfRule type="containsBlanks" dxfId="72" priority="14">
      <formula>LEN(TRIM(P1212))=0</formula>
    </cfRule>
  </conditionalFormatting>
  <conditionalFormatting sqref="L1313:M1322">
    <cfRule type="cellIs" dxfId="71" priority="11" operator="lessThan">
      <formula>0</formula>
    </cfRule>
    <cfRule type="cellIs" dxfId="70" priority="12" operator="lessThan">
      <formula>0</formula>
    </cfRule>
  </conditionalFormatting>
  <conditionalFormatting sqref="V1313:X1322 L1313:M1322 S1313:T1322 H1313:J1322">
    <cfRule type="expression" dxfId="69" priority="10">
      <formula>$L1313=0</formula>
    </cfRule>
  </conditionalFormatting>
  <conditionalFormatting sqref="A1313:B1322">
    <cfRule type="expression" dxfId="68" priority="8">
      <formula>$L1313=0</formula>
    </cfRule>
  </conditionalFormatting>
  <conditionalFormatting sqref="N1313:R1322">
    <cfRule type="expression" dxfId="67" priority="6">
      <formula>$L1313=0</formula>
    </cfRule>
  </conditionalFormatting>
  <conditionalFormatting sqref="N1313:R1322">
    <cfRule type="containsBlanks" dxfId="66" priority="7">
      <formula>LEN(TRIM(N1313))=0</formula>
    </cfRule>
  </conditionalFormatting>
  <conditionalFormatting sqref="D1313:G1322">
    <cfRule type="expression" dxfId="65" priority="5">
      <formula>$L1313=0</formula>
    </cfRule>
  </conditionalFormatting>
  <conditionalFormatting sqref="C1313:C1322">
    <cfRule type="expression" dxfId="64" priority="4">
      <formula>$L1313=0</formula>
    </cfRule>
  </conditionalFormatting>
  <conditionalFormatting sqref="U1313:U1322">
    <cfRule type="expression" dxfId="63" priority="3">
      <formula>$L1313=0</formula>
    </cfRule>
  </conditionalFormatting>
  <conditionalFormatting sqref="A1313:B1322">
    <cfRule type="duplicateValues" dxfId="62" priority="9"/>
  </conditionalFormatting>
  <conditionalFormatting sqref="Y1313:Y1322">
    <cfRule type="expression" dxfId="61" priority="2">
      <formula>$L1313=0</formula>
    </cfRule>
  </conditionalFormatting>
  <conditionalFormatting sqref="Z1313:AC1322">
    <cfRule type="expression" dxfId="60" priority="1">
      <formula>$L1313=0</formula>
    </cfRule>
  </conditionalFormatting>
  <dataValidations count="1">
    <dataValidation type="list" allowBlank="1" showInputMessage="1" showErrorMessage="1" sqref="B228:B237 B2:B163 B165:B226" xr:uid="{623B9E46-E579-8C41-918C-4848932067A0}">
      <formula1>$A$2:$A$1000706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25"/>
  <sheetViews>
    <sheetView topLeftCell="B1" zoomScale="143" zoomScaleNormal="125" workbookViewId="0">
      <selection activeCell="J1151" sqref="J1151:J1409"/>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3" style="52" customWidth="1"/>
    <col min="9" max="12" width="63" style="52" bestFit="1" customWidth="1"/>
    <col min="13" max="13" width="141" style="48" bestFit="1" customWidth="1"/>
    <col min="14" max="16384" width="13" style="48"/>
  </cols>
  <sheetData>
    <row r="1" spans="1:14" ht="19" customHeight="1">
      <c r="A1" s="101" t="s">
        <v>1379</v>
      </c>
      <c r="B1" s="101"/>
      <c r="C1" s="101"/>
      <c r="D1" s="101"/>
      <c r="E1" s="101"/>
      <c r="G1" s="102" t="s">
        <v>1380</v>
      </c>
      <c r="H1" s="102"/>
      <c r="I1" s="49"/>
      <c r="J1" s="50"/>
      <c r="K1" s="51"/>
    </row>
    <row r="2" spans="1:14" s="56" customFormat="1" ht="35" customHeight="1">
      <c r="A2" s="53" t="s">
        <v>15</v>
      </c>
      <c r="B2" s="53" t="s">
        <v>1489</v>
      </c>
      <c r="C2" s="53" t="s">
        <v>1377</v>
      </c>
      <c r="D2" s="53" t="s">
        <v>1378</v>
      </c>
      <c r="E2" s="53" t="s">
        <v>1376</v>
      </c>
      <c r="F2" s="53" t="s">
        <v>21</v>
      </c>
      <c r="G2" s="54" t="s">
        <v>16</v>
      </c>
      <c r="H2" s="55" t="s">
        <v>22</v>
      </c>
      <c r="I2" s="55" t="s">
        <v>1382</v>
      </c>
      <c r="J2" s="55" t="s">
        <v>1372</v>
      </c>
      <c r="K2" s="55" t="s">
        <v>2936</v>
      </c>
      <c r="L2" s="55" t="s">
        <v>11</v>
      </c>
      <c r="M2" s="53" t="s">
        <v>2934</v>
      </c>
    </row>
    <row r="3" spans="1:14" ht="20" hidden="1"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hidden="1"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hidden="1"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hidden="1"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hidden="1"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hidden="1"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hidden="1"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hidden="1"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hidden="1"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hidden="1" customHeight="1">
      <c r="A12" s="57">
        <v>45017</v>
      </c>
      <c r="B12" s="58"/>
      <c r="C12" s="58"/>
      <c r="D12" s="58"/>
      <c r="E12" s="58" t="s">
        <v>555</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hidden="1" customHeight="1">
      <c r="A13" s="57">
        <v>45017</v>
      </c>
      <c r="B13" s="58"/>
      <c r="C13" s="58"/>
      <c r="D13" s="58"/>
      <c r="E13" s="58" t="s">
        <v>557</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hidden="1"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hidden="1"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hidden="1" customHeight="1">
      <c r="A16" s="57">
        <v>45017</v>
      </c>
      <c r="B16" s="58"/>
      <c r="C16" s="58"/>
      <c r="D16" s="58"/>
      <c r="E16" s="58" t="s">
        <v>695</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hidden="1"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hidden="1" customHeight="1">
      <c r="A18" s="57">
        <v>45017</v>
      </c>
      <c r="B18" s="58"/>
      <c r="C18" s="58"/>
      <c r="D18" s="58"/>
      <c r="E18" s="58" t="s">
        <v>695</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hidden="1"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hidden="1"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hidden="1"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hidden="1"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hidden="1" customHeight="1">
      <c r="A23" s="57">
        <v>45017</v>
      </c>
      <c r="B23" s="58"/>
      <c r="C23" s="58"/>
      <c r="D23" s="58"/>
      <c r="E23" s="58" t="s">
        <v>587</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hidden="1" customHeight="1">
      <c r="A24" s="57">
        <v>45017</v>
      </c>
      <c r="B24" s="58"/>
      <c r="C24" s="58"/>
      <c r="D24" s="58"/>
      <c r="E24" s="58" t="s">
        <v>587</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hidden="1"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hidden="1"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hidden="1"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hidden="1"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hidden="1"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hidden="1"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hidden="1" customHeight="1">
      <c r="A31" s="57">
        <v>45017</v>
      </c>
      <c r="B31" s="58"/>
      <c r="C31" s="58"/>
      <c r="D31" s="58"/>
      <c r="E31" s="58" t="s">
        <v>695</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hidden="1"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hidden="1" customHeight="1">
      <c r="A33" s="57">
        <v>45017</v>
      </c>
      <c r="B33" s="58"/>
      <c r="C33" s="58"/>
      <c r="D33" s="58"/>
      <c r="E33" s="58" t="s">
        <v>683</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hidden="1" customHeight="1">
      <c r="A34" s="57">
        <v>45017</v>
      </c>
      <c r="B34" s="58"/>
      <c r="C34" s="58"/>
      <c r="D34" s="58"/>
      <c r="E34" s="58" t="s">
        <v>682</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hidden="1"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hidden="1"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hidden="1"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hidden="1"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hidden="1" customHeight="1">
      <c r="A39" s="57">
        <v>45017</v>
      </c>
      <c r="B39" s="58"/>
      <c r="C39" s="58"/>
      <c r="D39" s="58"/>
      <c r="E39" s="58" t="s">
        <v>708</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hidden="1"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hidden="1"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hidden="1"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hidden="1"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hidden="1" customHeight="1">
      <c r="A44" s="57">
        <v>45017</v>
      </c>
      <c r="B44" s="58"/>
      <c r="C44" s="58"/>
      <c r="D44" s="58"/>
      <c r="E44" s="58" t="s">
        <v>712</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hidden="1"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hidden="1" customHeight="1">
      <c r="A46" s="57">
        <v>45017</v>
      </c>
      <c r="B46" s="58"/>
      <c r="C46" s="58"/>
      <c r="D46" s="58"/>
      <c r="E46" s="58" t="s">
        <v>724</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hidden="1"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hidden="1"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hidden="1"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hidden="1"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hidden="1"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hidden="1"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hidden="1"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hidden="1"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hidden="1"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hidden="1"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hidden="1"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hidden="1"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hidden="1"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hidden="1"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hidden="1"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hidden="1"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hidden="1"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hidden="1"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hidden="1"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hidden="1"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hidden="1"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hidden="1"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hidden="1"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hidden="1"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hidden="1" customHeight="1">
      <c r="A71" s="57"/>
      <c r="B71" s="58" t="s">
        <v>188</v>
      </c>
      <c r="C71" s="58"/>
      <c r="D71" s="58"/>
      <c r="E71" s="58" t="s">
        <v>678</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hidden="1" customHeight="1">
      <c r="A72" s="57"/>
      <c r="B72" s="58" t="s">
        <v>188</v>
      </c>
      <c r="C72" s="58"/>
      <c r="D72" s="58"/>
      <c r="E72" s="58" t="s">
        <v>679</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hidden="1"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hidden="1"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hidden="1"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hidden="1"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hidden="1"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hidden="1"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hidden="1"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hidden="1"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hidden="1"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hidden="1"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hidden="1"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hidden="1"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hidden="1"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hidden="1"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hidden="1"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hidden="1" customHeight="1">
      <c r="A88" s="57"/>
      <c r="B88" s="58" t="s">
        <v>188</v>
      </c>
      <c r="C88" s="58"/>
      <c r="D88" s="58"/>
      <c r="E88" s="58" t="s">
        <v>694</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hidden="1"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hidden="1"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hidden="1"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hidden="1" customHeight="1">
      <c r="A92" s="57"/>
      <c r="B92" s="58" t="s">
        <v>188</v>
      </c>
      <c r="C92" s="58"/>
      <c r="D92" s="58"/>
      <c r="E92" s="58" t="s">
        <v>885</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hidden="1"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hidden="1"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hidden="1"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hidden="1"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hidden="1"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hidden="1"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hidden="1"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hidden="1"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hidden="1"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hidden="1"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hidden="1"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hidden="1"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hidden="1" customHeight="1">
      <c r="A105" s="57"/>
      <c r="B105" s="58" t="s">
        <v>188</v>
      </c>
      <c r="C105" s="58"/>
      <c r="D105" s="58"/>
      <c r="E105" s="58" t="s">
        <v>746</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hidden="1" customHeight="1">
      <c r="A106" s="57"/>
      <c r="B106" s="58"/>
      <c r="C106" s="58"/>
      <c r="D106" s="58"/>
      <c r="E106" s="58" t="s">
        <v>746</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hidden="1"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hidden="1"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hidden="1"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hidden="1"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hidden="1"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hidden="1"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hidden="1"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hidden="1"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hidden="1"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hidden="1"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hidden="1"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hidden="1"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hidden="1"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hidden="1"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hidden="1" customHeight="1">
      <c r="A121" s="57"/>
      <c r="B121" s="58" t="s">
        <v>188</v>
      </c>
      <c r="C121" s="58"/>
      <c r="D121" s="58"/>
      <c r="E121" s="58" t="s">
        <v>745</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hidden="1"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hidden="1" customHeight="1">
      <c r="A123" s="57"/>
      <c r="B123" s="58" t="s">
        <v>188</v>
      </c>
      <c r="C123" s="58"/>
      <c r="D123" s="58"/>
      <c r="E123" s="58" t="s">
        <v>744</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hidden="1"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hidden="1" customHeight="1">
      <c r="A125" s="57"/>
      <c r="B125" s="58" t="s">
        <v>188</v>
      </c>
      <c r="C125" s="58"/>
      <c r="D125" s="58"/>
      <c r="E125" s="58" t="s">
        <v>733</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hidden="1"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hidden="1"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hidden="1"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hidden="1"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hidden="1" customHeight="1">
      <c r="A130" s="57">
        <v>45045</v>
      </c>
      <c r="B130" s="58"/>
      <c r="C130" s="58" t="s">
        <v>229</v>
      </c>
      <c r="D130" s="58"/>
      <c r="E130" s="58" t="s">
        <v>740</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hidden="1"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hidden="1"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hidden="1"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hidden="1"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hidden="1"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hidden="1" customHeight="1">
      <c r="A136" s="63">
        <v>45047</v>
      </c>
      <c r="B136" s="64"/>
      <c r="C136" s="64" t="s">
        <v>237</v>
      </c>
      <c r="D136" s="64"/>
      <c r="E136" s="64" t="s">
        <v>747</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hidden="1"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hidden="1" customHeight="1">
      <c r="A138" s="57">
        <v>45048</v>
      </c>
      <c r="B138" s="58"/>
      <c r="C138" s="58"/>
      <c r="D138" s="58"/>
      <c r="E138" s="58" t="s">
        <v>555</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hidden="1"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hidden="1"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hidden="1" customHeight="1">
      <c r="A141" s="57">
        <v>45051</v>
      </c>
      <c r="B141" s="58"/>
      <c r="C141" s="58" t="s">
        <v>393</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hidden="1" customHeight="1">
      <c r="A142" s="57">
        <v>45057</v>
      </c>
      <c r="B142" s="58"/>
      <c r="C142" s="58" t="s">
        <v>394</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hidden="1" customHeight="1">
      <c r="A143" s="57">
        <v>45057</v>
      </c>
      <c r="B143" s="58"/>
      <c r="C143" s="58" t="s">
        <v>394</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hidden="1" customHeight="1">
      <c r="A144" s="57">
        <v>45057</v>
      </c>
      <c r="B144" s="58"/>
      <c r="C144" s="58" t="s">
        <v>395</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hidden="1" customHeight="1">
      <c r="A145" s="57">
        <v>45057</v>
      </c>
      <c r="B145" s="58"/>
      <c r="C145" s="58" t="s">
        <v>396</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hidden="1" customHeight="1">
      <c r="A146" s="57"/>
      <c r="B146" s="58" t="s">
        <v>397</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hidden="1" customHeight="1">
      <c r="A147" s="57">
        <v>45062</v>
      </c>
      <c r="B147" s="58"/>
      <c r="C147" s="58" t="s">
        <v>449</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hidden="1" customHeight="1">
      <c r="A148" s="57"/>
      <c r="B148" s="58" t="s">
        <v>397</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hidden="1" customHeight="1">
      <c r="A149" s="57">
        <v>45062</v>
      </c>
      <c r="B149" s="58"/>
      <c r="C149" s="58" t="s">
        <v>449</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hidden="1" customHeight="1">
      <c r="A150" s="57">
        <v>45062</v>
      </c>
      <c r="B150" s="58"/>
      <c r="C150" s="58" t="s">
        <v>449</v>
      </c>
      <c r="D150" s="58"/>
      <c r="E150" s="58" t="s">
        <v>859</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hidden="1" customHeight="1">
      <c r="A151" s="68">
        <v>45062</v>
      </c>
      <c r="B151" s="58"/>
      <c r="C151" s="58" t="s">
        <v>449</v>
      </c>
      <c r="D151" s="58"/>
      <c r="E151" s="58" t="s">
        <v>848</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hidden="1" customHeight="1">
      <c r="A152" s="57">
        <v>45062</v>
      </c>
      <c r="B152" s="58"/>
      <c r="C152" s="58" t="s">
        <v>449</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hidden="1" customHeight="1">
      <c r="A153" s="57">
        <v>45062</v>
      </c>
      <c r="B153" s="58"/>
      <c r="C153" s="58" t="s">
        <v>449</v>
      </c>
      <c r="D153" s="58"/>
      <c r="E153" s="58" t="s">
        <v>897</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hidden="1" customHeight="1">
      <c r="A154" s="68">
        <v>45062</v>
      </c>
      <c r="B154" s="58"/>
      <c r="C154" s="58" t="s">
        <v>449</v>
      </c>
      <c r="D154" s="58"/>
      <c r="E154" s="58" t="s">
        <v>894</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hidden="1" customHeight="1">
      <c r="A155" s="57">
        <v>45061</v>
      </c>
      <c r="B155" s="58"/>
      <c r="C155" s="58" t="s">
        <v>447</v>
      </c>
      <c r="D155" s="58"/>
      <c r="E155" s="58" t="s">
        <v>446</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hidden="1" customHeight="1">
      <c r="A156" s="57">
        <v>45061</v>
      </c>
      <c r="B156" s="58"/>
      <c r="C156" s="58" t="s">
        <v>447</v>
      </c>
      <c r="D156" s="58"/>
      <c r="E156" s="58" t="s">
        <v>445</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hidden="1" customHeight="1">
      <c r="A157" s="57">
        <v>45061</v>
      </c>
      <c r="B157" s="58"/>
      <c r="C157" s="58" t="s">
        <v>447</v>
      </c>
      <c r="D157" s="58"/>
      <c r="E157" s="58" t="s">
        <v>441</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hidden="1" customHeight="1">
      <c r="A158" s="57">
        <v>45061</v>
      </c>
      <c r="B158" s="58"/>
      <c r="C158" s="58" t="s">
        <v>447</v>
      </c>
      <c r="D158" s="58"/>
      <c r="E158" s="58" t="s">
        <v>461</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hidden="1" customHeight="1">
      <c r="A159" s="57">
        <v>45061</v>
      </c>
      <c r="B159" s="58"/>
      <c r="C159" s="58" t="s">
        <v>447</v>
      </c>
      <c r="D159" s="58"/>
      <c r="E159" s="58" t="s">
        <v>434</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hidden="1" customHeight="1">
      <c r="A160" s="57">
        <v>45061</v>
      </c>
      <c r="B160" s="58"/>
      <c r="C160" s="58" t="s">
        <v>447</v>
      </c>
      <c r="D160" s="58"/>
      <c r="E160" s="58" t="s">
        <v>457</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hidden="1" customHeight="1">
      <c r="A161" s="57">
        <v>45062</v>
      </c>
      <c r="B161" s="58"/>
      <c r="C161" s="58" t="s">
        <v>450</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hidden="1" customHeight="1">
      <c r="A162" s="57">
        <v>45062</v>
      </c>
      <c r="B162" s="58"/>
      <c r="C162" s="58" t="s">
        <v>450</v>
      </c>
      <c r="D162" s="58"/>
      <c r="E162" s="58" t="s">
        <v>852</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hidden="1" customHeight="1">
      <c r="A163" s="57">
        <v>45059</v>
      </c>
      <c r="B163" s="58" t="s">
        <v>451</v>
      </c>
      <c r="C163" s="58" t="s">
        <v>226</v>
      </c>
      <c r="D163" s="58"/>
      <c r="E163" s="58" t="s">
        <v>437</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hidden="1" customHeight="1">
      <c r="A164" s="57">
        <v>45064</v>
      </c>
      <c r="B164" s="58"/>
      <c r="C164" s="58" t="s">
        <v>465</v>
      </c>
      <c r="D164" s="58"/>
      <c r="E164" s="58" t="s">
        <v>915</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hidden="1" customHeight="1">
      <c r="A165" s="57">
        <v>45064</v>
      </c>
      <c r="B165" s="58"/>
      <c r="C165" s="58" t="s">
        <v>465</v>
      </c>
      <c r="D165" s="58"/>
      <c r="E165" s="58" t="s">
        <v>442</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hidden="1" customHeight="1">
      <c r="A166" s="57">
        <v>45064</v>
      </c>
      <c r="B166" s="58"/>
      <c r="C166" s="58" t="s">
        <v>466</v>
      </c>
      <c r="D166" s="58"/>
      <c r="E166" s="69" t="s">
        <v>438</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hidden="1" customHeight="1">
      <c r="A167" s="57">
        <v>45064</v>
      </c>
      <c r="B167" s="58"/>
      <c r="C167" s="58" t="s">
        <v>466</v>
      </c>
      <c r="D167" s="58"/>
      <c r="E167" s="58" t="s">
        <v>443</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hidden="1" customHeight="1">
      <c r="A168" s="57">
        <v>45064</v>
      </c>
      <c r="B168" s="58"/>
      <c r="C168" s="58" t="s">
        <v>393</v>
      </c>
      <c r="D168" s="58"/>
      <c r="E168" s="58" t="s">
        <v>555</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hidden="1" customHeight="1">
      <c r="A169" s="57">
        <v>45064</v>
      </c>
      <c r="B169" s="58"/>
      <c r="C169" s="58" t="s">
        <v>393</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hidden="1" customHeight="1">
      <c r="A170" s="57">
        <v>45064</v>
      </c>
      <c r="B170" s="58"/>
      <c r="C170" s="58" t="s">
        <v>467</v>
      </c>
      <c r="D170" s="58"/>
      <c r="E170" s="58" t="s">
        <v>432</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hidden="1" customHeight="1">
      <c r="A171" s="57">
        <v>45064</v>
      </c>
      <c r="B171" s="58"/>
      <c r="C171" s="58" t="s">
        <v>468</v>
      </c>
      <c r="D171" s="58"/>
      <c r="E171" s="58" t="s">
        <v>896</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hidden="1" customHeight="1">
      <c r="A172" s="57">
        <v>45065</v>
      </c>
      <c r="B172" s="58"/>
      <c r="C172" s="58" t="s">
        <v>469</v>
      </c>
      <c r="D172" s="58"/>
      <c r="E172" s="58" t="s">
        <v>439</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hidden="1" customHeight="1">
      <c r="A173" s="57">
        <v>45065</v>
      </c>
      <c r="B173" s="58"/>
      <c r="C173" s="58" t="s">
        <v>470</v>
      </c>
      <c r="D173" s="58"/>
      <c r="E173" s="58" t="s">
        <v>688</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hidden="1" customHeight="1">
      <c r="A174" s="57">
        <v>45065</v>
      </c>
      <c r="B174" s="58"/>
      <c r="C174" s="58" t="s">
        <v>472</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hidden="1" customHeight="1">
      <c r="A175" s="57">
        <v>45065</v>
      </c>
      <c r="B175" s="58"/>
      <c r="C175" s="58" t="s">
        <v>472</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hidden="1" customHeight="1">
      <c r="A176" s="57">
        <v>45065</v>
      </c>
      <c r="B176" s="58"/>
      <c r="C176" s="58" t="s">
        <v>472</v>
      </c>
      <c r="D176" s="58"/>
      <c r="E176" s="58" t="s">
        <v>731</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hidden="1" customHeight="1">
      <c r="A177" s="57">
        <v>45065</v>
      </c>
      <c r="B177" s="58"/>
      <c r="C177" s="58" t="s">
        <v>472</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hidden="1" customHeight="1">
      <c r="A178" s="57"/>
      <c r="B178" s="58" t="s">
        <v>397</v>
      </c>
      <c r="C178" s="58" t="s">
        <v>449</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hidden="1" customHeight="1">
      <c r="A179" s="57">
        <v>45065</v>
      </c>
      <c r="B179" s="58"/>
      <c r="C179" s="58" t="s">
        <v>473</v>
      </c>
      <c r="D179" s="58"/>
      <c r="E179" s="58" t="s">
        <v>915</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hidden="1" customHeight="1">
      <c r="A180" s="57">
        <v>45067</v>
      </c>
      <c r="B180" s="58"/>
      <c r="C180" s="58" t="s">
        <v>490</v>
      </c>
      <c r="D180" s="58"/>
      <c r="E180" s="58" t="s">
        <v>434</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hidden="1" customHeight="1">
      <c r="A181" s="57">
        <v>45067</v>
      </c>
      <c r="B181" s="58"/>
      <c r="C181" s="58" t="s">
        <v>490</v>
      </c>
      <c r="D181" s="58"/>
      <c r="E181" s="58" t="s">
        <v>918</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hidden="1" customHeight="1">
      <c r="A182" s="57">
        <v>45067</v>
      </c>
      <c r="B182" s="58"/>
      <c r="C182" s="58" t="s">
        <v>490</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hidden="1" customHeight="1">
      <c r="A183" s="57">
        <v>45067</v>
      </c>
      <c r="B183" s="58"/>
      <c r="C183" s="58" t="s">
        <v>491</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hidden="1" customHeight="1">
      <c r="A184" s="57">
        <v>45067</v>
      </c>
      <c r="B184" s="58"/>
      <c r="C184" s="58" t="s">
        <v>491</v>
      </c>
      <c r="D184" s="58"/>
      <c r="E184" s="58" t="s">
        <v>448</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hidden="1" customHeight="1">
      <c r="A185" s="57">
        <v>45067</v>
      </c>
      <c r="B185" s="58"/>
      <c r="C185" s="58" t="s">
        <v>491</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hidden="1" customHeight="1">
      <c r="A186" s="57">
        <v>45067</v>
      </c>
      <c r="B186" s="58"/>
      <c r="C186" s="58" t="s">
        <v>492</v>
      </c>
      <c r="D186" s="58"/>
      <c r="E186" s="58" t="s">
        <v>872</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hidden="1" customHeight="1">
      <c r="A187" s="57">
        <v>45067</v>
      </c>
      <c r="B187" s="58"/>
      <c r="C187" s="58" t="s">
        <v>492</v>
      </c>
      <c r="D187" s="58"/>
      <c r="E187" s="58" t="s">
        <v>568</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hidden="1" customHeight="1">
      <c r="A188" s="57">
        <v>45068</v>
      </c>
      <c r="B188" s="58"/>
      <c r="C188" s="58" t="s">
        <v>493</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hidden="1" customHeight="1">
      <c r="A189" s="57">
        <v>45068</v>
      </c>
      <c r="B189" s="58"/>
      <c r="C189" s="58" t="s">
        <v>493</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hidden="1" customHeight="1">
      <c r="A190" s="57">
        <v>45068</v>
      </c>
      <c r="B190" s="58"/>
      <c r="C190" s="58" t="s">
        <v>394</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hidden="1" customHeight="1">
      <c r="A191" s="57">
        <v>45059</v>
      </c>
      <c r="B191" s="58"/>
      <c r="C191" s="58" t="s">
        <v>494</v>
      </c>
      <c r="D191" s="58"/>
      <c r="E191" s="58" t="s">
        <v>755</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hidden="1" customHeight="1">
      <c r="A192" s="57">
        <v>45059</v>
      </c>
      <c r="B192" s="58"/>
      <c r="C192" s="58" t="s">
        <v>494</v>
      </c>
      <c r="D192" s="58"/>
      <c r="E192" s="58" t="s">
        <v>752</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hidden="1" customHeight="1">
      <c r="A193" s="57"/>
      <c r="B193" s="58"/>
      <c r="C193" s="58" t="s">
        <v>508</v>
      </c>
      <c r="D193" s="58"/>
      <c r="E193" s="58" t="s">
        <v>433</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hidden="1" customHeight="1">
      <c r="A194" s="57"/>
      <c r="B194" s="58" t="s">
        <v>510</v>
      </c>
      <c r="C194" s="70" t="s">
        <v>23</v>
      </c>
      <c r="D194" s="70"/>
      <c r="E194" s="58" t="s">
        <v>435</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hidden="1" customHeight="1">
      <c r="A195" s="57">
        <v>45059</v>
      </c>
      <c r="B195" s="58"/>
      <c r="C195" s="58"/>
      <c r="D195" s="58"/>
      <c r="E195" s="58" t="s">
        <v>916</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hidden="1" customHeight="1">
      <c r="A196" s="57">
        <v>45070</v>
      </c>
      <c r="B196" s="58"/>
      <c r="C196" s="58"/>
      <c r="D196" s="58"/>
      <c r="E196" s="58" t="s">
        <v>688</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hidden="1"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hidden="1" customHeight="1">
      <c r="A198" s="57">
        <v>45071</v>
      </c>
      <c r="B198" s="58"/>
      <c r="C198" s="58" t="s">
        <v>521</v>
      </c>
      <c r="D198" s="58"/>
      <c r="E198" s="58" t="s">
        <v>519</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hidden="1" customHeight="1">
      <c r="A199" s="57">
        <v>45071</v>
      </c>
      <c r="B199" s="58"/>
      <c r="C199" s="58" t="s">
        <v>521</v>
      </c>
      <c r="D199" s="58"/>
      <c r="E199" s="58" t="s">
        <v>520</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hidden="1" customHeight="1">
      <c r="A200" s="57">
        <v>45071</v>
      </c>
      <c r="B200" s="58"/>
      <c r="C200" s="58" t="s">
        <v>521</v>
      </c>
      <c r="D200" s="58"/>
      <c r="E200" s="58" t="s">
        <v>522</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hidden="1" customHeight="1">
      <c r="A201" s="57">
        <v>45071</v>
      </c>
      <c r="B201" s="58"/>
      <c r="C201" s="58" t="s">
        <v>521</v>
      </c>
      <c r="D201" s="58"/>
      <c r="E201" s="58" t="s">
        <v>523</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hidden="1" customHeight="1">
      <c r="A202" s="57">
        <v>45071</v>
      </c>
      <c r="B202" s="58"/>
      <c r="C202" s="58" t="s">
        <v>508</v>
      </c>
      <c r="D202" s="58"/>
      <c r="E202" s="58" t="s">
        <v>524</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hidden="1" customHeight="1">
      <c r="A203" s="57">
        <v>45071</v>
      </c>
      <c r="B203" s="58"/>
      <c r="C203" s="58" t="s">
        <v>525</v>
      </c>
      <c r="D203" s="58"/>
      <c r="E203" s="58" t="s">
        <v>530</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hidden="1" customHeight="1">
      <c r="A204" s="57">
        <v>45071</v>
      </c>
      <c r="B204" s="58"/>
      <c r="C204" s="58" t="s">
        <v>529</v>
      </c>
      <c r="D204" s="58"/>
      <c r="E204" s="58" t="s">
        <v>526</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hidden="1" customHeight="1">
      <c r="A205" s="57">
        <v>45071</v>
      </c>
      <c r="B205" s="58"/>
      <c r="C205" s="58" t="s">
        <v>528</v>
      </c>
      <c r="D205" s="58"/>
      <c r="E205" s="58" t="s">
        <v>527</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hidden="1" customHeight="1">
      <c r="A206" s="57">
        <v>45071</v>
      </c>
      <c r="B206" s="58"/>
      <c r="C206" s="58" t="s">
        <v>529</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hidden="1" customHeight="1">
      <c r="A207" s="57">
        <v>45071</v>
      </c>
      <c r="B207" s="58"/>
      <c r="C207" s="58" t="s">
        <v>529</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hidden="1" customHeight="1">
      <c r="A208" s="57">
        <v>45073</v>
      </c>
      <c r="B208" s="58"/>
      <c r="C208" s="58" t="s">
        <v>525</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hidden="1" customHeight="1">
      <c r="A209" s="57">
        <v>45075</v>
      </c>
      <c r="B209" s="58"/>
      <c r="C209" s="58" t="s">
        <v>532</v>
      </c>
      <c r="D209" s="58"/>
      <c r="E209" s="58" t="s">
        <v>444</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hidden="1" customHeight="1">
      <c r="A210" s="57">
        <v>45075</v>
      </c>
      <c r="B210" s="58"/>
      <c r="C210" s="58" t="s">
        <v>533</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hidden="1" customHeight="1">
      <c r="A211" s="57">
        <v>45075</v>
      </c>
      <c r="B211" s="58"/>
      <c r="C211" s="58" t="s">
        <v>534</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hidden="1"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hidden="1" customHeight="1">
      <c r="A213" s="57">
        <v>45077</v>
      </c>
      <c r="B213" s="58"/>
      <c r="C213" s="58" t="s">
        <v>187</v>
      </c>
      <c r="D213" s="58"/>
      <c r="E213" s="58" t="s">
        <v>872</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hidden="1" customHeight="1">
      <c r="A214" s="57">
        <v>45077</v>
      </c>
      <c r="B214" s="58"/>
      <c r="C214" s="58" t="s">
        <v>552</v>
      </c>
      <c r="D214" s="58"/>
      <c r="E214" s="58" t="s">
        <v>436</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hidden="1" customHeight="1">
      <c r="A215" s="57">
        <v>45077</v>
      </c>
      <c r="B215" s="58"/>
      <c r="C215" s="58" t="s">
        <v>552</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hidden="1" customHeight="1">
      <c r="A216" s="57">
        <v>45077</v>
      </c>
      <c r="B216" s="58"/>
      <c r="C216" s="58" t="s">
        <v>553</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hidden="1" customHeight="1">
      <c r="A217" s="57">
        <v>45077</v>
      </c>
      <c r="B217" s="58"/>
      <c r="C217" s="58" t="s">
        <v>554</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hidden="1" customHeight="1">
      <c r="A218" s="57">
        <v>45079</v>
      </c>
      <c r="B218" s="58"/>
      <c r="C218" s="58" t="s">
        <v>968</v>
      </c>
      <c r="D218" s="58"/>
      <c r="E218" s="58" t="s">
        <v>940</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hidden="1" customHeight="1">
      <c r="A219" s="57">
        <v>45079</v>
      </c>
      <c r="B219" s="58"/>
      <c r="C219" s="58" t="s">
        <v>971</v>
      </c>
      <c r="D219" s="58"/>
      <c r="E219" s="58" t="s">
        <v>712</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hidden="1" customHeight="1">
      <c r="A220" s="57">
        <v>45079</v>
      </c>
      <c r="B220" s="58"/>
      <c r="C220" s="58" t="s">
        <v>552</v>
      </c>
      <c r="D220" s="58"/>
      <c r="E220" s="58" t="s">
        <v>876</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hidden="1" customHeight="1">
      <c r="A221" s="57">
        <v>45079</v>
      </c>
      <c r="B221" s="58"/>
      <c r="C221" s="58" t="s">
        <v>969</v>
      </c>
      <c r="D221" s="58"/>
      <c r="E221" s="58" t="s">
        <v>930</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hidden="1" customHeight="1">
      <c r="A222" s="57">
        <v>45079</v>
      </c>
      <c r="B222" s="58"/>
      <c r="C222" s="58" t="s">
        <v>969</v>
      </c>
      <c r="D222" s="58"/>
      <c r="E222" s="58" t="s">
        <v>852</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hidden="1" customHeight="1">
      <c r="A223" s="57">
        <v>45079</v>
      </c>
      <c r="B223" s="58"/>
      <c r="C223" s="58" t="s">
        <v>969</v>
      </c>
      <c r="D223" s="58"/>
      <c r="E223" s="58" t="s">
        <v>693</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hidden="1" customHeight="1">
      <c r="A224" s="57">
        <v>45079</v>
      </c>
      <c r="B224" s="58"/>
      <c r="C224" s="58" t="s">
        <v>970</v>
      </c>
      <c r="D224" s="58"/>
      <c r="E224" s="58" t="s">
        <v>859</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hidden="1" customHeight="1">
      <c r="A225" s="57">
        <v>45079</v>
      </c>
      <c r="B225" s="58"/>
      <c r="C225" s="58" t="s">
        <v>970</v>
      </c>
      <c r="D225" s="58"/>
      <c r="E225" s="58" t="s">
        <v>909</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hidden="1" customHeight="1">
      <c r="A226" s="57">
        <v>45079</v>
      </c>
      <c r="B226" s="58"/>
      <c r="C226" s="58" t="s">
        <v>970</v>
      </c>
      <c r="D226" s="58"/>
      <c r="E226" s="58" t="s">
        <v>587</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hidden="1" customHeight="1">
      <c r="A227" s="57">
        <v>45079</v>
      </c>
      <c r="B227" s="58"/>
      <c r="C227" s="58" t="s">
        <v>970</v>
      </c>
      <c r="D227" s="58"/>
      <c r="E227" s="58" t="s">
        <v>848</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hidden="1" customHeight="1">
      <c r="A228" s="57"/>
      <c r="B228" s="58"/>
      <c r="C228" s="58"/>
      <c r="D228" s="58"/>
      <c r="E228" s="58" t="s">
        <v>868</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hidden="1"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hidden="1" customHeight="1">
      <c r="A230" s="57"/>
      <c r="B230" s="58"/>
      <c r="C230" s="58"/>
      <c r="D230" s="58"/>
      <c r="E230" s="58" t="s">
        <v>851</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hidden="1" customHeight="1">
      <c r="A231" s="57"/>
      <c r="B231" s="58"/>
      <c r="C231" s="58"/>
      <c r="D231" s="58"/>
      <c r="E231" s="58" t="s">
        <v>693</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hidden="1" customHeight="1">
      <c r="A232" s="57"/>
      <c r="B232" s="58"/>
      <c r="C232" s="58"/>
      <c r="D232" s="58"/>
      <c r="E232" s="58" t="s">
        <v>916</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hidden="1" customHeight="1">
      <c r="A233" s="57"/>
      <c r="B233" s="58"/>
      <c r="C233" s="58"/>
      <c r="D233" s="58"/>
      <c r="E233" s="58" t="s">
        <v>439</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hidden="1" customHeight="1">
      <c r="A234" s="57">
        <v>45081</v>
      </c>
      <c r="B234" s="58"/>
      <c r="C234" s="58"/>
      <c r="D234" s="58"/>
      <c r="E234" s="58" t="s">
        <v>564</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hidden="1" customHeight="1">
      <c r="A235" s="57">
        <v>45081</v>
      </c>
      <c r="B235" s="58"/>
      <c r="C235" s="58"/>
      <c r="D235" s="58"/>
      <c r="E235" s="58" t="s">
        <v>692</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hidden="1" customHeight="1">
      <c r="A236" s="57">
        <v>45081</v>
      </c>
      <c r="B236" s="58"/>
      <c r="C236" s="58"/>
      <c r="D236" s="58"/>
      <c r="E236" s="58" t="s">
        <v>928</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hidden="1" customHeight="1">
      <c r="A237" s="57">
        <v>45081</v>
      </c>
      <c r="B237" s="58"/>
      <c r="C237" s="58"/>
      <c r="D237" s="58"/>
      <c r="E237" s="58" t="s">
        <v>646</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hidden="1" customHeight="1">
      <c r="A238" s="57">
        <v>45081</v>
      </c>
      <c r="B238" s="58"/>
      <c r="C238" s="58"/>
      <c r="D238" s="58"/>
      <c r="E238" s="58" t="s">
        <v>629</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hidden="1"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hidden="1" customHeight="1">
      <c r="A240" s="57">
        <v>45082</v>
      </c>
      <c r="B240" s="58"/>
      <c r="C240" s="58" t="s">
        <v>984</v>
      </c>
      <c r="D240" s="58"/>
      <c r="E240" s="58" t="s">
        <v>912</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hidden="1" customHeight="1">
      <c r="A241" s="57">
        <v>45082</v>
      </c>
      <c r="B241" s="58"/>
      <c r="C241" s="58" t="s">
        <v>984</v>
      </c>
      <c r="D241" s="58"/>
      <c r="E241" s="58" t="s">
        <v>915</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hidden="1" customHeight="1">
      <c r="A242" s="57">
        <v>45082</v>
      </c>
      <c r="B242" s="58"/>
      <c r="C242" s="58" t="s">
        <v>533</v>
      </c>
      <c r="D242" s="58"/>
      <c r="E242" s="58" t="s">
        <v>590</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hidden="1" customHeight="1">
      <c r="A243" s="57">
        <v>45082</v>
      </c>
      <c r="B243" s="58"/>
      <c r="C243" s="58" t="s">
        <v>985</v>
      </c>
      <c r="D243" s="58"/>
      <c r="E243" s="58" t="s">
        <v>653</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hidden="1" customHeight="1">
      <c r="A244" s="57">
        <v>45085</v>
      </c>
      <c r="B244" s="58"/>
      <c r="C244" s="58" t="s">
        <v>986</v>
      </c>
      <c r="D244" s="58"/>
      <c r="E244" s="58" t="s">
        <v>555</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hidden="1" customHeight="1">
      <c r="A245" s="57">
        <v>45085</v>
      </c>
      <c r="B245" s="58"/>
      <c r="C245" s="58" t="s">
        <v>986</v>
      </c>
      <c r="D245" s="58"/>
      <c r="E245" s="58" t="s">
        <v>572</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hidden="1" customHeight="1">
      <c r="A246" s="57">
        <v>45085</v>
      </c>
      <c r="B246" s="58"/>
      <c r="C246" s="58" t="s">
        <v>986</v>
      </c>
      <c r="D246" s="58"/>
      <c r="E246" s="58" t="s">
        <v>877</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hidden="1" customHeight="1">
      <c r="A247" s="68">
        <v>45085</v>
      </c>
      <c r="B247" s="58"/>
      <c r="C247" s="58" t="s">
        <v>986</v>
      </c>
      <c r="D247" s="58"/>
      <c r="E247" s="58" t="s">
        <v>886</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hidden="1" customHeight="1">
      <c r="A248" s="57">
        <v>45083</v>
      </c>
      <c r="B248" s="58"/>
      <c r="C248" s="58" t="s">
        <v>987</v>
      </c>
      <c r="D248" s="58"/>
      <c r="E248" s="58" t="s">
        <v>634</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hidden="1" customHeight="1">
      <c r="A249" s="57">
        <v>45085</v>
      </c>
      <c r="B249" s="58"/>
      <c r="C249" s="58" t="s">
        <v>989</v>
      </c>
      <c r="D249" s="58"/>
      <c r="E249" s="58" t="s">
        <v>792</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hidden="1" customHeight="1">
      <c r="A250" s="57">
        <v>45085</v>
      </c>
      <c r="B250" s="58"/>
      <c r="C250" s="58" t="s">
        <v>989</v>
      </c>
      <c r="D250" s="58"/>
      <c r="E250" s="58" t="s">
        <v>981</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hidden="1" customHeight="1">
      <c r="A251" s="57">
        <v>45086</v>
      </c>
      <c r="B251" s="58"/>
      <c r="C251" s="58" t="s">
        <v>988</v>
      </c>
      <c r="D251" s="58"/>
      <c r="E251" s="58" t="s">
        <v>729</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hidden="1" customHeight="1">
      <c r="A252" s="57">
        <v>45086</v>
      </c>
      <c r="B252" s="58"/>
      <c r="C252" s="58" t="s">
        <v>988</v>
      </c>
      <c r="D252" s="58"/>
      <c r="E252" s="58" t="s">
        <v>707</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hidden="1" customHeight="1">
      <c r="A253" s="57">
        <v>45086</v>
      </c>
      <c r="B253" s="58"/>
      <c r="C253" s="58" t="s">
        <v>991</v>
      </c>
      <c r="D253" s="58"/>
      <c r="E253" s="58" t="s">
        <v>973</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hidden="1" customHeight="1">
      <c r="A254" s="57">
        <v>45086</v>
      </c>
      <c r="B254" s="58"/>
      <c r="C254" s="58" t="s">
        <v>991</v>
      </c>
      <c r="D254" s="58"/>
      <c r="E254" s="58" t="s">
        <v>843</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hidden="1" customHeight="1">
      <c r="A255" s="57">
        <v>45086</v>
      </c>
      <c r="B255" s="58"/>
      <c r="C255" s="58" t="s">
        <v>992</v>
      </c>
      <c r="D255" s="58"/>
      <c r="E255" s="58" t="s">
        <v>761</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hidden="1" customHeight="1">
      <c r="A256" s="57">
        <v>45086</v>
      </c>
      <c r="B256" s="58"/>
      <c r="C256" s="58" t="s">
        <v>992</v>
      </c>
      <c r="D256" s="58"/>
      <c r="E256" s="58" t="s">
        <v>735</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hidden="1" customHeight="1">
      <c r="A257" s="57">
        <v>45086</v>
      </c>
      <c r="B257" s="58"/>
      <c r="C257" s="58" t="s">
        <v>993</v>
      </c>
      <c r="D257" s="58"/>
      <c r="E257" s="58" t="s">
        <v>577</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hidden="1" customHeight="1">
      <c r="A258" s="57">
        <v>45086</v>
      </c>
      <c r="B258" s="58"/>
      <c r="C258" s="58" t="s">
        <v>993</v>
      </c>
      <c r="D258" s="58"/>
      <c r="E258" s="58" t="s">
        <v>959</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hidden="1"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hidden="1" customHeight="1">
      <c r="A260" s="57">
        <v>45086</v>
      </c>
      <c r="B260" s="58"/>
      <c r="C260" s="58"/>
      <c r="D260" s="58"/>
      <c r="E260" s="58" t="s">
        <v>814</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hidden="1" customHeight="1">
      <c r="A261" s="57">
        <v>45086</v>
      </c>
      <c r="B261" s="58"/>
      <c r="C261" s="58"/>
      <c r="D261" s="58"/>
      <c r="E261" s="58" t="s">
        <v>912</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hidden="1" customHeight="1">
      <c r="A262" s="57">
        <v>45088</v>
      </c>
      <c r="B262" s="58"/>
      <c r="C262" s="58"/>
      <c r="D262" s="58"/>
      <c r="E262" s="58" t="s">
        <v>556</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hidden="1" customHeight="1">
      <c r="A263" s="57">
        <v>45088</v>
      </c>
      <c r="B263" s="58"/>
      <c r="C263" s="58"/>
      <c r="D263" s="58"/>
      <c r="E263" s="58" t="s">
        <v>871</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hidden="1" customHeight="1">
      <c r="A264" s="57">
        <v>45089</v>
      </c>
      <c r="B264" s="58"/>
      <c r="C264" s="58"/>
      <c r="D264" s="58"/>
      <c r="E264" s="58" t="s">
        <v>707</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hidden="1" customHeight="1">
      <c r="A265" s="57">
        <v>45089</v>
      </c>
      <c r="B265" s="58"/>
      <c r="C265" s="58"/>
      <c r="D265" s="58"/>
      <c r="E265" s="58" t="s">
        <v>913</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hidden="1" customHeight="1">
      <c r="A266" s="57">
        <v>45089</v>
      </c>
      <c r="B266" s="58"/>
      <c r="C266" s="58"/>
      <c r="D266" s="58"/>
      <c r="E266" s="58" t="s">
        <v>878</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hidden="1" customHeight="1">
      <c r="A267" s="57">
        <v>45088</v>
      </c>
      <c r="B267" s="58"/>
      <c r="C267" s="58"/>
      <c r="D267" s="58"/>
      <c r="E267" s="58" t="s">
        <v>932</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hidden="1" customHeight="1">
      <c r="A268" s="57">
        <v>45089</v>
      </c>
      <c r="B268" s="58"/>
      <c r="C268" s="58"/>
      <c r="D268" s="58"/>
      <c r="E268" s="58" t="s">
        <v>560</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hidden="1" customHeight="1">
      <c r="A269" s="57">
        <v>45089</v>
      </c>
      <c r="B269" s="58"/>
      <c r="C269" s="58"/>
      <c r="D269" s="58"/>
      <c r="E269" s="58" t="s">
        <v>683</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hidden="1" customHeight="1">
      <c r="A270" s="57">
        <v>45089</v>
      </c>
      <c r="B270" s="58"/>
      <c r="C270" s="58"/>
      <c r="D270" s="58"/>
      <c r="E270" s="58" t="s">
        <v>958</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20.242647058823529</v>
      </c>
      <c r="L270" s="60">
        <f>VENTAS[[#This Row],[Total]]-VENTAS[[#This Row],[Comisión 10%]]-VENTAS[[#This Row],[Costo SIN Comision]]</f>
        <v>4.757352941176471</v>
      </c>
      <c r="M270" s="60"/>
    </row>
    <row r="271" spans="1:13" ht="20" hidden="1" customHeight="1">
      <c r="A271" s="57">
        <v>45090</v>
      </c>
      <c r="B271" s="58"/>
      <c r="C271" s="58"/>
      <c r="D271" s="58"/>
      <c r="E271" s="58" t="s">
        <v>949</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hidden="1" customHeight="1">
      <c r="A272" s="57">
        <v>45090</v>
      </c>
      <c r="B272" s="58"/>
      <c r="C272" s="58"/>
      <c r="D272" s="58"/>
      <c r="E272" s="58" t="s">
        <v>875</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hidden="1" customHeight="1">
      <c r="A273" s="57">
        <v>45090</v>
      </c>
      <c r="B273" s="58"/>
      <c r="C273" s="58"/>
      <c r="D273" s="58"/>
      <c r="E273" s="58" t="s">
        <v>847</v>
      </c>
      <c r="F273" s="59" t="str">
        <f>IFERROR(VLOOKUP(VENTAS[[#This Row],[Código del producto Vendido]],STOCK[],5,FALSE),"-")</f>
        <v>Braguitas invisibles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hidden="1" customHeight="1">
      <c r="A274" s="57">
        <v>45090</v>
      </c>
      <c r="B274" s="58"/>
      <c r="C274" s="58"/>
      <c r="D274" s="58"/>
      <c r="E274" s="58" t="s">
        <v>973</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hidden="1" customHeight="1">
      <c r="A275" s="57">
        <v>45090</v>
      </c>
      <c r="B275" s="58"/>
      <c r="C275" s="58"/>
      <c r="D275" s="58"/>
      <c r="E275" s="58" t="s">
        <v>907</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hidden="1" customHeight="1">
      <c r="A276" s="57">
        <v>45090</v>
      </c>
      <c r="B276" s="58"/>
      <c r="C276" s="58"/>
      <c r="D276" s="58"/>
      <c r="E276" s="58" t="s">
        <v>782</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hidden="1" customHeight="1">
      <c r="A277" s="72">
        <v>45090</v>
      </c>
      <c r="B277" s="73" t="s">
        <v>1129</v>
      </c>
      <c r="C277" s="73"/>
      <c r="D277" s="73"/>
      <c r="E277" s="73" t="s">
        <v>717</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hidden="1" customHeight="1">
      <c r="A278" s="57" t="s">
        <v>23</v>
      </c>
      <c r="B278" s="58"/>
      <c r="C278" s="58"/>
      <c r="D278" s="58"/>
      <c r="E278" s="58" t="s">
        <v>848</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hidden="1" customHeight="1">
      <c r="A279" s="57" t="s">
        <v>23</v>
      </c>
      <c r="B279" s="58"/>
      <c r="C279" s="58"/>
      <c r="D279" s="58"/>
      <c r="E279" s="58" t="s">
        <v>973</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hidden="1" customHeight="1">
      <c r="A280" s="57">
        <v>45093</v>
      </c>
      <c r="B280" s="58"/>
      <c r="C280" s="58"/>
      <c r="D280" s="58"/>
      <c r="E280" s="58" t="s">
        <v>594</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hidden="1" customHeight="1">
      <c r="A281" s="57">
        <v>45093</v>
      </c>
      <c r="B281" s="58"/>
      <c r="C281" s="58"/>
      <c r="D281" s="58"/>
      <c r="E281" s="58" t="s">
        <v>457</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hidden="1" customHeight="1">
      <c r="A282" s="57">
        <v>45093</v>
      </c>
      <c r="B282" s="58"/>
      <c r="C282" s="58"/>
      <c r="D282" s="58"/>
      <c r="E282" s="58" t="s">
        <v>631</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hidden="1" customHeight="1">
      <c r="A283" s="57">
        <v>45093</v>
      </c>
      <c r="B283" s="58"/>
      <c r="C283" s="58"/>
      <c r="D283" s="58"/>
      <c r="E283" s="58" t="s">
        <v>619</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hidden="1" customHeight="1">
      <c r="A284" s="57">
        <v>45093</v>
      </c>
      <c r="B284" s="58"/>
      <c r="C284" s="58"/>
      <c r="D284" s="58"/>
      <c r="E284" s="58" t="s">
        <v>612</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hidden="1" customHeight="1">
      <c r="A285" s="57">
        <v>45093</v>
      </c>
      <c r="B285" s="58"/>
      <c r="C285" s="58"/>
      <c r="D285" s="58"/>
      <c r="E285" s="58" t="s">
        <v>592</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hidden="1" customHeight="1">
      <c r="A286" s="57">
        <v>45093</v>
      </c>
      <c r="B286" s="58"/>
      <c r="C286" s="58"/>
      <c r="D286" s="58"/>
      <c r="E286" s="58" t="s">
        <v>624</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hidden="1" customHeight="1">
      <c r="A287" s="57">
        <v>45093</v>
      </c>
      <c r="B287" s="58"/>
      <c r="C287" s="58"/>
      <c r="D287" s="58"/>
      <c r="E287" s="58" t="s">
        <v>757</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hidden="1" customHeight="1">
      <c r="A288" s="57">
        <v>45093</v>
      </c>
      <c r="B288" s="58"/>
      <c r="C288" s="58"/>
      <c r="D288" s="58"/>
      <c r="E288" s="58" t="s">
        <v>836</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hidden="1" customHeight="1">
      <c r="A289" s="57">
        <v>45093</v>
      </c>
      <c r="B289" s="58"/>
      <c r="C289" s="58"/>
      <c r="D289" s="58"/>
      <c r="E289" s="58" t="s">
        <v>918</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hidden="1" customHeight="1">
      <c r="A290" s="57">
        <v>45093</v>
      </c>
      <c r="B290" s="58"/>
      <c r="C290" s="58"/>
      <c r="D290" s="58"/>
      <c r="E290" s="58" t="s">
        <v>912</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hidden="1" customHeight="1">
      <c r="A291" s="57">
        <v>45094</v>
      </c>
      <c r="B291" s="58"/>
      <c r="C291" s="58"/>
      <c r="D291" s="58"/>
      <c r="E291" s="58" t="s">
        <v>927</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hidden="1" customHeight="1">
      <c r="A292" s="57">
        <v>45094</v>
      </c>
      <c r="B292" s="58"/>
      <c r="C292" s="58"/>
      <c r="D292" s="58"/>
      <c r="E292" s="58" t="s">
        <v>911</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hidden="1" customHeight="1">
      <c r="A293" s="57">
        <v>45094</v>
      </c>
      <c r="B293" s="58"/>
      <c r="C293" s="58"/>
      <c r="D293" s="58"/>
      <c r="E293" s="58" t="s">
        <v>915</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hidden="1" customHeight="1">
      <c r="A294" s="57">
        <v>45094</v>
      </c>
      <c r="B294" s="58"/>
      <c r="C294" s="58"/>
      <c r="D294" s="58"/>
      <c r="E294" s="58" t="s">
        <v>587</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hidden="1" customHeight="1">
      <c r="A295" s="57">
        <v>45094</v>
      </c>
      <c r="B295" s="58"/>
      <c r="C295" s="58"/>
      <c r="D295" s="58"/>
      <c r="E295" s="58" t="s">
        <v>595</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hidden="1" customHeight="1">
      <c r="A296" s="57">
        <v>45095</v>
      </c>
      <c r="B296" s="58"/>
      <c r="C296" s="58" t="s">
        <v>995</v>
      </c>
      <c r="D296" s="58"/>
      <c r="E296" s="58" t="s">
        <v>600</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hidden="1" customHeight="1">
      <c r="A297" s="57">
        <v>45096</v>
      </c>
      <c r="B297" s="58"/>
      <c r="C297" s="58"/>
      <c r="D297" s="58"/>
      <c r="E297" s="58" t="s">
        <v>982</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hidden="1" customHeight="1">
      <c r="A298" s="57">
        <v>45096</v>
      </c>
      <c r="B298" s="58"/>
      <c r="C298" s="58"/>
      <c r="D298" s="58"/>
      <c r="E298" s="58" t="s">
        <v>953</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hidden="1" customHeight="1">
      <c r="A299" s="57">
        <v>45097</v>
      </c>
      <c r="B299" s="58"/>
      <c r="C299" s="58"/>
      <c r="D299" s="58"/>
      <c r="E299" s="58" t="s">
        <v>560</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hidden="1" customHeight="1">
      <c r="A300" s="57">
        <v>45097</v>
      </c>
      <c r="B300" s="58"/>
      <c r="C300" s="58"/>
      <c r="D300" s="58"/>
      <c r="E300" s="58" t="s">
        <v>916</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hidden="1" customHeight="1">
      <c r="A301" s="57">
        <v>45097</v>
      </c>
      <c r="B301" s="58"/>
      <c r="C301" s="58"/>
      <c r="D301" s="58"/>
      <c r="E301" s="58" t="s">
        <v>898</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hidden="1" customHeight="1">
      <c r="A302" s="57">
        <v>45097</v>
      </c>
      <c r="B302" s="58"/>
      <c r="C302" s="58"/>
      <c r="D302" s="58"/>
      <c r="E302" s="58" t="s">
        <v>828</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hidden="1" customHeight="1">
      <c r="A303" s="63">
        <v>45097</v>
      </c>
      <c r="B303" s="64"/>
      <c r="C303" s="64"/>
      <c r="D303" s="64"/>
      <c r="E303" s="64" t="s">
        <v>793</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hidden="1" customHeight="1">
      <c r="A304" s="63">
        <v>45100</v>
      </c>
      <c r="B304" s="64" t="s">
        <v>997</v>
      </c>
      <c r="C304" s="64" t="s">
        <v>1132</v>
      </c>
      <c r="D304" s="64"/>
      <c r="E304" s="64" t="s">
        <v>587</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hidden="1" customHeight="1">
      <c r="A305" s="57">
        <v>45106</v>
      </c>
      <c r="B305" s="58"/>
      <c r="C305" s="58"/>
      <c r="D305" s="58"/>
      <c r="E305" s="58" t="s">
        <v>917</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hidden="1" customHeight="1">
      <c r="A306" s="57">
        <v>45106</v>
      </c>
      <c r="B306" s="58"/>
      <c r="C306" s="58"/>
      <c r="D306" s="58"/>
      <c r="E306" s="58" t="s">
        <v>775</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hidden="1" customHeight="1">
      <c r="A307" s="57">
        <v>45107</v>
      </c>
      <c r="B307" s="58"/>
      <c r="C307" s="58"/>
      <c r="D307" s="58"/>
      <c r="E307" s="58" t="s">
        <v>929</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hidden="1" customHeight="1">
      <c r="A308" s="57">
        <v>45107</v>
      </c>
      <c r="B308" s="58"/>
      <c r="C308" s="58"/>
      <c r="D308" s="58"/>
      <c r="E308" s="58" t="s">
        <v>888</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hidden="1" customHeight="1">
      <c r="A309" s="57">
        <v>45103</v>
      </c>
      <c r="B309" s="58"/>
      <c r="C309" s="58"/>
      <c r="D309" s="58"/>
      <c r="E309" s="58" t="s">
        <v>876</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hidden="1" customHeight="1">
      <c r="A310" s="57">
        <v>45100</v>
      </c>
      <c r="B310" s="58"/>
      <c r="C310" s="58"/>
      <c r="D310" s="58"/>
      <c r="E310" s="58" t="s">
        <v>851</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hidden="1" customHeight="1">
      <c r="A311" s="57">
        <v>45103</v>
      </c>
      <c r="B311" s="58"/>
      <c r="C311" s="58"/>
      <c r="D311" s="58"/>
      <c r="E311" s="58" t="s">
        <v>856</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hidden="1" customHeight="1">
      <c r="A312" s="57">
        <v>45100</v>
      </c>
      <c r="B312" s="58"/>
      <c r="C312" s="58"/>
      <c r="D312" s="58"/>
      <c r="E312" s="58" t="s">
        <v>933</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hidden="1" customHeight="1">
      <c r="A313" s="57">
        <v>45103</v>
      </c>
      <c r="B313" s="58"/>
      <c r="C313" s="58"/>
      <c r="D313" s="58"/>
      <c r="E313" s="58" t="s">
        <v>934</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hidden="1" customHeight="1">
      <c r="A314" s="57">
        <v>45100</v>
      </c>
      <c r="B314" s="58"/>
      <c r="C314" s="58"/>
      <c r="D314" s="58"/>
      <c r="E314" s="58" t="s">
        <v>935</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hidden="1" customHeight="1">
      <c r="A315" s="57">
        <v>45100</v>
      </c>
      <c r="B315" s="58"/>
      <c r="C315" s="58"/>
      <c r="D315" s="58"/>
      <c r="E315" s="58" t="s">
        <v>955</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hidden="1" customHeight="1">
      <c r="A316" s="57">
        <v>45100</v>
      </c>
      <c r="B316" s="58"/>
      <c r="C316" s="58"/>
      <c r="D316" s="58"/>
      <c r="E316" s="58" t="s">
        <v>858</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hidden="1" customHeight="1">
      <c r="A317" s="57">
        <v>45133</v>
      </c>
      <c r="B317" s="58"/>
      <c r="C317" s="58"/>
      <c r="D317" s="58"/>
      <c r="E317" s="58" t="s">
        <v>637</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hidden="1" customHeight="1">
      <c r="A318" s="68">
        <v>45133</v>
      </c>
      <c r="B318" s="58"/>
      <c r="C318" s="58"/>
      <c r="D318" s="58"/>
      <c r="E318" s="58" t="s">
        <v>616</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hidden="1" customHeight="1">
      <c r="A319" s="57">
        <v>45108</v>
      </c>
      <c r="B319" s="58"/>
      <c r="C319" s="58"/>
      <c r="D319" s="58"/>
      <c r="E319" s="58" t="s">
        <v>599</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hidden="1" customHeight="1">
      <c r="A320" s="57">
        <v>45107</v>
      </c>
      <c r="B320" s="58"/>
      <c r="C320" s="58"/>
      <c r="D320" s="58"/>
      <c r="E320" s="58" t="s">
        <v>555</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hidden="1" customHeight="1">
      <c r="A321" s="57">
        <v>45108</v>
      </c>
      <c r="B321" s="58"/>
      <c r="C321" s="58"/>
      <c r="D321" s="58"/>
      <c r="E321" s="58" t="s">
        <v>848</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hidden="1" customHeight="1">
      <c r="A322" s="57">
        <v>45107</v>
      </c>
      <c r="B322" s="58"/>
      <c r="C322" s="58"/>
      <c r="D322" s="58"/>
      <c r="E322" s="58" t="s">
        <v>860</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hidden="1" customHeight="1">
      <c r="A323" s="57">
        <v>45133</v>
      </c>
      <c r="B323" s="58"/>
      <c r="C323" s="58"/>
      <c r="D323" s="58"/>
      <c r="E323" s="58" t="s">
        <v>628</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hidden="1" customHeight="1">
      <c r="A324" s="57">
        <v>45103</v>
      </c>
      <c r="B324" s="58"/>
      <c r="C324" s="58"/>
      <c r="D324" s="58"/>
      <c r="E324" s="58" t="s">
        <v>909</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hidden="1" customHeight="1">
      <c r="A325" s="57">
        <v>45108</v>
      </c>
      <c r="B325" s="58"/>
      <c r="C325" s="58"/>
      <c r="D325" s="58"/>
      <c r="E325" s="58" t="s">
        <v>875</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hidden="1" customHeight="1">
      <c r="A326" s="57">
        <v>45110</v>
      </c>
      <c r="B326" s="58"/>
      <c r="C326" s="58"/>
      <c r="D326" s="58"/>
      <c r="E326" s="58" t="s">
        <v>934</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hidden="1" customHeight="1">
      <c r="A327" s="57">
        <v>45113</v>
      </c>
      <c r="B327" s="58"/>
      <c r="C327" s="58"/>
      <c r="D327" s="58"/>
      <c r="E327" s="58" t="s">
        <v>919</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hidden="1" customHeight="1">
      <c r="A328" s="57">
        <v>45113</v>
      </c>
      <c r="B328" s="58"/>
      <c r="C328" s="58"/>
      <c r="D328" s="58"/>
      <c r="E328" s="58" t="s">
        <v>858</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hidden="1" customHeight="1">
      <c r="A329" s="57">
        <v>45114</v>
      </c>
      <c r="B329" s="58"/>
      <c r="C329" s="58"/>
      <c r="D329" s="58"/>
      <c r="E329" s="58" t="s">
        <v>936</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hidden="1" customHeight="1">
      <c r="A330" s="57">
        <v>45111</v>
      </c>
      <c r="B330" s="58"/>
      <c r="C330" s="58"/>
      <c r="D330" s="58"/>
      <c r="E330" s="58" t="s">
        <v>620</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hidden="1" customHeight="1">
      <c r="A331" s="57">
        <v>45116</v>
      </c>
      <c r="B331" s="58"/>
      <c r="C331" s="58"/>
      <c r="D331" s="58"/>
      <c r="E331" s="58" t="s">
        <v>561</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hidden="1" customHeight="1">
      <c r="A332" s="57">
        <v>45111</v>
      </c>
      <c r="B332" s="58"/>
      <c r="C332" s="58"/>
      <c r="D332" s="58"/>
      <c r="E332" s="58" t="s">
        <v>678</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hidden="1" customHeight="1">
      <c r="A333" s="57">
        <v>45111</v>
      </c>
      <c r="B333" s="58"/>
      <c r="C333" s="58"/>
      <c r="D333" s="58"/>
      <c r="E333" s="58" t="s">
        <v>933</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hidden="1" customHeight="1">
      <c r="A334" s="57">
        <v>45111</v>
      </c>
      <c r="B334" s="58"/>
      <c r="C334" s="58"/>
      <c r="D334" s="58"/>
      <c r="E334" s="58" t="s">
        <v>869</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hidden="1" customHeight="1">
      <c r="A335" s="57">
        <v>45111</v>
      </c>
      <c r="B335" s="58"/>
      <c r="C335" s="58"/>
      <c r="D335" s="58"/>
      <c r="E335" s="58" t="s">
        <v>939</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hidden="1" customHeight="1">
      <c r="A336" s="57">
        <v>45115</v>
      </c>
      <c r="B336" s="58"/>
      <c r="C336" s="58"/>
      <c r="D336" s="58"/>
      <c r="E336" s="58" t="s">
        <v>868</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hidden="1" customHeight="1">
      <c r="A337" s="57">
        <v>45115</v>
      </c>
      <c r="B337" s="58"/>
      <c r="C337" s="58"/>
      <c r="D337" s="58"/>
      <c r="E337" s="58" t="s">
        <v>869</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hidden="1" customHeight="1">
      <c r="A338" s="57">
        <v>45115</v>
      </c>
      <c r="B338" s="58"/>
      <c r="C338" s="58"/>
      <c r="D338" s="58"/>
      <c r="E338" s="58" t="s">
        <v>862</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hidden="1" customHeight="1">
      <c r="A339" s="57">
        <v>45115</v>
      </c>
      <c r="B339" s="58"/>
      <c r="C339" s="58"/>
      <c r="D339" s="58"/>
      <c r="E339" s="58" t="s">
        <v>876</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hidden="1" customHeight="1">
      <c r="A340" s="57">
        <v>45115</v>
      </c>
      <c r="B340" s="58"/>
      <c r="C340" s="58"/>
      <c r="D340" s="58"/>
      <c r="E340" s="58" t="s">
        <v>884</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hidden="1" customHeight="1">
      <c r="A341" s="57">
        <v>45116</v>
      </c>
      <c r="B341" s="58"/>
      <c r="C341" s="58"/>
      <c r="D341" s="58"/>
      <c r="E341" s="58" t="s">
        <v>561</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hidden="1" customHeight="1">
      <c r="A342" s="57">
        <v>45116</v>
      </c>
      <c r="B342" s="58"/>
      <c r="C342" s="58"/>
      <c r="D342" s="58"/>
      <c r="E342" s="58" t="s">
        <v>576</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hidden="1" customHeight="1">
      <c r="A343" s="57">
        <v>45116</v>
      </c>
      <c r="B343" s="58"/>
      <c r="C343" s="58"/>
      <c r="D343" s="58"/>
      <c r="E343" s="58" t="s">
        <v>588</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hidden="1" customHeight="1">
      <c r="A344" s="57">
        <v>45116</v>
      </c>
      <c r="B344" s="58"/>
      <c r="C344" s="58"/>
      <c r="D344" s="58"/>
      <c r="E344" s="58" t="s">
        <v>936</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hidden="1" customHeight="1">
      <c r="A345" s="57">
        <v>45116</v>
      </c>
      <c r="B345" s="58"/>
      <c r="C345" s="58"/>
      <c r="D345" s="58"/>
      <c r="E345" s="58" t="s">
        <v>838</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hidden="1" customHeight="1">
      <c r="A346" s="57">
        <v>45121</v>
      </c>
      <c r="B346" s="58"/>
      <c r="C346" s="58"/>
      <c r="D346" s="58"/>
      <c r="E346" s="58" t="s">
        <v>569</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hidden="1" customHeight="1">
      <c r="A347" s="57">
        <v>45122</v>
      </c>
      <c r="B347" s="58"/>
      <c r="C347" s="58"/>
      <c r="D347" s="58"/>
      <c r="E347" s="58" t="s">
        <v>627</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hidden="1" customHeight="1">
      <c r="A348" s="76">
        <v>45121</v>
      </c>
      <c r="B348" s="58"/>
      <c r="C348" s="58"/>
      <c r="D348" s="58"/>
      <c r="E348" s="58" t="s">
        <v>809</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hidden="1" customHeight="1">
      <c r="A349" s="76">
        <v>45122</v>
      </c>
      <c r="B349" s="58"/>
      <c r="C349" s="58"/>
      <c r="D349" s="58"/>
      <c r="E349" s="58" t="s">
        <v>813</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hidden="1" customHeight="1">
      <c r="A350" s="76">
        <v>45122</v>
      </c>
      <c r="B350" s="58"/>
      <c r="C350" s="58"/>
      <c r="D350" s="58"/>
      <c r="E350" s="58" t="s">
        <v>678</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hidden="1" customHeight="1">
      <c r="A351" s="76">
        <v>45122</v>
      </c>
      <c r="B351" s="58"/>
      <c r="C351" s="58"/>
      <c r="D351" s="58"/>
      <c r="E351" s="58" t="s">
        <v>859</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hidden="1" customHeight="1">
      <c r="A352" s="76">
        <v>45122</v>
      </c>
      <c r="B352" s="58"/>
      <c r="C352" s="58"/>
      <c r="D352" s="58"/>
      <c r="E352" s="58" t="s">
        <v>909</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hidden="1" customHeight="1">
      <c r="A353" s="76">
        <v>45124</v>
      </c>
      <c r="B353" s="58"/>
      <c r="C353" s="58"/>
      <c r="D353" s="58"/>
      <c r="E353" s="58" t="s">
        <v>911</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hidden="1" customHeight="1">
      <c r="A354" s="76">
        <v>45124</v>
      </c>
      <c r="B354" s="58"/>
      <c r="C354" s="58"/>
      <c r="D354" s="58"/>
      <c r="E354" s="58" t="s">
        <v>555</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hidden="1" customHeight="1">
      <c r="A355" s="76">
        <v>45124</v>
      </c>
      <c r="B355" s="58"/>
      <c r="C355" s="58"/>
      <c r="D355" s="58"/>
      <c r="E355" s="58" t="s">
        <v>694</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hidden="1" customHeight="1">
      <c r="A356" s="76">
        <v>45124</v>
      </c>
      <c r="B356" s="58"/>
      <c r="C356" s="58"/>
      <c r="D356" s="58"/>
      <c r="E356" s="58" t="s">
        <v>574</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hidden="1" customHeight="1">
      <c r="A357" s="76">
        <v>45125</v>
      </c>
      <c r="B357" s="58"/>
      <c r="C357" s="58"/>
      <c r="D357" s="58"/>
      <c r="E357" s="58" t="s">
        <v>557</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hidden="1" customHeight="1">
      <c r="A358" s="76">
        <v>45128</v>
      </c>
      <c r="B358" s="58"/>
      <c r="C358" s="58"/>
      <c r="D358" s="58"/>
      <c r="E358" s="58" t="s">
        <v>557</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hidden="1" customHeight="1">
      <c r="A359" s="77">
        <v>45133</v>
      </c>
      <c r="B359" s="64" t="s">
        <v>1131</v>
      </c>
      <c r="C359" s="64"/>
      <c r="D359" s="64"/>
      <c r="E359" s="78" t="s">
        <v>696</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hidden="1" customHeight="1">
      <c r="A360" s="76">
        <v>45133</v>
      </c>
      <c r="B360" s="58"/>
      <c r="C360" s="58"/>
      <c r="D360" s="58"/>
      <c r="E360" s="58" t="s">
        <v>578</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hidden="1" customHeight="1">
      <c r="A361" s="76">
        <v>45133</v>
      </c>
      <c r="B361" s="58"/>
      <c r="C361" s="58"/>
      <c r="D361" s="58"/>
      <c r="E361" s="58" t="s">
        <v>1123</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hidden="1" customHeight="1">
      <c r="A362" s="76">
        <v>45133</v>
      </c>
      <c r="B362" s="58"/>
      <c r="C362" s="58"/>
      <c r="D362" s="58"/>
      <c r="E362" s="58" t="s">
        <v>1086</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hidden="1" customHeight="1">
      <c r="A363" s="79">
        <v>45133</v>
      </c>
      <c r="B363" s="58"/>
      <c r="C363" s="58"/>
      <c r="D363" s="58"/>
      <c r="E363" s="58" t="s">
        <v>1056</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hidden="1" customHeight="1">
      <c r="A364" s="76">
        <v>45133</v>
      </c>
      <c r="B364" s="58"/>
      <c r="C364" s="58"/>
      <c r="D364" s="58"/>
      <c r="E364" s="58" t="s">
        <v>1034</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hidden="1" customHeight="1">
      <c r="A365" s="76">
        <v>45133</v>
      </c>
      <c r="B365" s="58"/>
      <c r="C365" s="58"/>
      <c r="D365" s="58"/>
      <c r="E365" s="58" t="s">
        <v>1002</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hidden="1" customHeight="1">
      <c r="A366" s="79">
        <v>45133</v>
      </c>
      <c r="B366" s="58"/>
      <c r="C366" s="58"/>
      <c r="D366" s="58"/>
      <c r="E366" s="58" t="s">
        <v>1002</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hidden="1" customHeight="1">
      <c r="A367" s="76">
        <v>45133</v>
      </c>
      <c r="B367" s="58"/>
      <c r="C367" s="58"/>
      <c r="D367" s="58"/>
      <c r="E367" s="58" t="s">
        <v>1090</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hidden="1" customHeight="1">
      <c r="A368" s="80">
        <v>45135</v>
      </c>
      <c r="B368" s="73" t="s">
        <v>1130</v>
      </c>
      <c r="C368" s="73"/>
      <c r="D368" s="73"/>
      <c r="E368" s="81" t="s">
        <v>1052</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hidden="1" customHeight="1">
      <c r="A369" s="79">
        <v>45135</v>
      </c>
      <c r="B369" s="58"/>
      <c r="C369" s="58"/>
      <c r="D369" s="58"/>
      <c r="E369" s="58" t="s">
        <v>744</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hidden="1" customHeight="1">
      <c r="A370" s="79">
        <v>45135</v>
      </c>
      <c r="B370" s="58"/>
      <c r="C370" s="58"/>
      <c r="D370" s="58"/>
      <c r="E370" s="58" t="s">
        <v>1038</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hidden="1" customHeight="1">
      <c r="A371" s="79">
        <v>45137</v>
      </c>
      <c r="B371" s="58"/>
      <c r="C371" s="58"/>
      <c r="D371" s="58"/>
      <c r="E371" s="58" t="s">
        <v>780</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hidden="1" customHeight="1">
      <c r="A372" s="79">
        <v>45137</v>
      </c>
      <c r="B372" s="58"/>
      <c r="C372" s="58"/>
      <c r="D372" s="58"/>
      <c r="E372" s="58" t="s">
        <v>1000</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hidden="1" customHeight="1">
      <c r="A373" s="79">
        <v>45137</v>
      </c>
      <c r="B373" s="58"/>
      <c r="C373" s="58"/>
      <c r="D373" s="58"/>
      <c r="E373" s="58" t="s">
        <v>1016</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hidden="1" customHeight="1">
      <c r="A374" s="79">
        <v>45137</v>
      </c>
      <c r="B374" s="58"/>
      <c r="C374" s="58"/>
      <c r="D374" s="58"/>
      <c r="E374" s="58" t="s">
        <v>1089</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hidden="1" customHeight="1">
      <c r="A375" s="79">
        <v>45138</v>
      </c>
      <c r="B375" s="58"/>
      <c r="C375" s="58"/>
      <c r="D375" s="58"/>
      <c r="E375" s="58" t="s">
        <v>863</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hidden="1" customHeight="1">
      <c r="A376" s="82"/>
      <c r="B376" s="58"/>
      <c r="C376" s="58"/>
      <c r="D376" s="58"/>
      <c r="E376" s="58" t="s">
        <v>783</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hidden="1" customHeight="1">
      <c r="A377" s="82"/>
      <c r="B377" s="58"/>
      <c r="C377" s="58"/>
      <c r="D377" s="58"/>
      <c r="E377" s="58" t="s">
        <v>784</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hidden="1"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hidden="1" customHeight="1">
      <c r="A379" s="79">
        <v>45138</v>
      </c>
      <c r="B379" s="58"/>
      <c r="C379" s="58"/>
      <c r="D379" s="58"/>
      <c r="E379" s="58" t="s">
        <v>1055</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hidden="1" customHeight="1">
      <c r="A380" s="85"/>
      <c r="B380" s="58"/>
      <c r="C380" s="58"/>
      <c r="D380" s="58"/>
      <c r="E380" s="58" t="s">
        <v>911</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hidden="1" customHeight="1">
      <c r="A381" s="85"/>
      <c r="B381" s="58"/>
      <c r="C381" s="58"/>
      <c r="D381" s="58"/>
      <c r="E381" s="58" t="s">
        <v>869</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hidden="1" customHeight="1">
      <c r="A382" s="85"/>
      <c r="B382" s="58"/>
      <c r="C382" s="58"/>
      <c r="D382" s="58"/>
      <c r="E382" s="58" t="s">
        <v>860</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hidden="1" customHeight="1">
      <c r="A383" s="85"/>
      <c r="B383" s="58"/>
      <c r="C383" s="58"/>
      <c r="D383" s="58"/>
      <c r="E383" s="58" t="s">
        <v>858</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hidden="1" customHeight="1">
      <c r="A384" s="85"/>
      <c r="B384" s="58"/>
      <c r="C384" s="58"/>
      <c r="D384" s="58"/>
      <c r="E384" s="58" t="s">
        <v>844</v>
      </c>
      <c r="F384" s="58" t="str">
        <f>IFERROR(VLOOKUP(VENTAS[[#This Row],[Código del producto Vendido]],STOCK[],5,FALSE),"-")</f>
        <v>Braguitas invisibles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hidden="1" customHeight="1">
      <c r="A385" s="85"/>
      <c r="B385" s="58"/>
      <c r="C385" s="58"/>
      <c r="D385" s="58"/>
      <c r="E385" s="58" t="s">
        <v>808</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hidden="1" customHeight="1">
      <c r="A386" s="86">
        <v>45138</v>
      </c>
      <c r="B386" s="58"/>
      <c r="C386" s="58"/>
      <c r="D386" s="58"/>
      <c r="E386" s="58" t="s">
        <v>755</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hidden="1" customHeight="1">
      <c r="A387" s="87">
        <v>45138</v>
      </c>
      <c r="B387" s="58"/>
      <c r="C387" s="58"/>
      <c r="D387" s="58"/>
      <c r="E387" s="58" t="s">
        <v>747</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hidden="1" customHeight="1">
      <c r="A388" s="85"/>
      <c r="B388" s="58"/>
      <c r="C388" s="58"/>
      <c r="D388" s="58"/>
      <c r="E388" s="58" t="s">
        <v>698</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hidden="1" customHeight="1">
      <c r="A389" s="85"/>
      <c r="B389" s="58"/>
      <c r="C389" s="58"/>
      <c r="D389" s="58"/>
      <c r="E389" s="58" t="s">
        <v>695</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hidden="1" customHeight="1">
      <c r="A390" s="88"/>
      <c r="B390" s="58"/>
      <c r="C390" s="58"/>
      <c r="D390" s="58"/>
      <c r="E390" s="58" t="s">
        <v>674</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hidden="1" customHeight="1">
      <c r="A391" s="87">
        <v>45138</v>
      </c>
      <c r="B391" s="58"/>
      <c r="C391" s="58"/>
      <c r="D391" s="58"/>
      <c r="E391" s="58" t="s">
        <v>674</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hidden="1" customHeight="1">
      <c r="A392" s="86">
        <v>45138</v>
      </c>
      <c r="B392" s="58"/>
      <c r="C392" s="58"/>
      <c r="D392" s="58"/>
      <c r="E392" s="58" t="s">
        <v>567</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hidden="1" customHeight="1">
      <c r="A393" s="87">
        <v>45138</v>
      </c>
      <c r="B393" s="58"/>
      <c r="C393" s="58"/>
      <c r="D393" s="58"/>
      <c r="E393" s="58" t="s">
        <v>745</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hidden="1" customHeight="1">
      <c r="A394" s="89"/>
      <c r="B394" s="58"/>
      <c r="C394" s="58"/>
      <c r="D394" s="58"/>
      <c r="E394" s="58" t="s">
        <v>714</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hidden="1" customHeight="1">
      <c r="A395" s="90"/>
      <c r="B395" s="58"/>
      <c r="C395" s="58"/>
      <c r="D395" s="58"/>
      <c r="E395" s="58" t="s">
        <v>566</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hidden="1" customHeight="1">
      <c r="A396" s="89"/>
      <c r="B396" s="58"/>
      <c r="C396" s="58"/>
      <c r="D396" s="58"/>
      <c r="E396" s="58" t="s">
        <v>571</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hidden="1" customHeight="1">
      <c r="A397" s="90"/>
      <c r="B397" s="58"/>
      <c r="C397" s="58" t="s">
        <v>1133</v>
      </c>
      <c r="D397" s="58"/>
      <c r="E397" s="58" t="s">
        <v>685</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hidden="1" customHeight="1">
      <c r="A398" s="89" t="s">
        <v>1124</v>
      </c>
      <c r="B398" s="58"/>
      <c r="C398" s="58"/>
      <c r="D398" s="58"/>
      <c r="E398" s="58" t="s">
        <v>945</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hidden="1" customHeight="1">
      <c r="A399" s="90" t="s">
        <v>1124</v>
      </c>
      <c r="B399" s="58"/>
      <c r="C399" s="58"/>
      <c r="D399" s="58"/>
      <c r="E399" s="58" t="s">
        <v>864</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hidden="1" customHeight="1">
      <c r="A400" s="89" t="s">
        <v>1124</v>
      </c>
      <c r="B400" s="58"/>
      <c r="C400" s="58"/>
      <c r="D400" s="58"/>
      <c r="E400" s="58" t="s">
        <v>681</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hidden="1" customHeight="1">
      <c r="A401" s="90" t="s">
        <v>1124</v>
      </c>
      <c r="B401" s="58"/>
      <c r="C401" s="58"/>
      <c r="D401" s="58"/>
      <c r="E401" s="58" t="s">
        <v>941</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hidden="1" customHeight="1">
      <c r="A402" s="89" t="s">
        <v>1124</v>
      </c>
      <c r="B402" s="58"/>
      <c r="C402" s="58"/>
      <c r="D402" s="58"/>
      <c r="E402" s="58" t="s">
        <v>644</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hidden="1" customHeight="1">
      <c r="A403" s="90" t="s">
        <v>1124</v>
      </c>
      <c r="B403" s="58"/>
      <c r="C403" s="58" t="s">
        <v>1196</v>
      </c>
      <c r="D403" s="58"/>
      <c r="E403" s="58" t="s">
        <v>645</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hidden="1" customHeight="1">
      <c r="A404" s="89" t="s">
        <v>1124</v>
      </c>
      <c r="B404" s="58"/>
      <c r="C404" s="58"/>
      <c r="D404" s="58"/>
      <c r="E404" s="58" t="s">
        <v>838</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hidden="1" customHeight="1">
      <c r="A405" s="90" t="s">
        <v>1124</v>
      </c>
      <c r="B405" s="58"/>
      <c r="C405" s="58"/>
      <c r="D405" s="58"/>
      <c r="E405" s="58" t="s">
        <v>1007</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hidden="1" customHeight="1">
      <c r="A406" s="89" t="s">
        <v>1124</v>
      </c>
      <c r="B406" s="58"/>
      <c r="C406" s="58" t="s">
        <v>1125</v>
      </c>
      <c r="D406" s="58"/>
      <c r="E406" s="58" t="s">
        <v>999</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hidden="1" customHeight="1">
      <c r="A407" s="90" t="s">
        <v>1124</v>
      </c>
      <c r="B407" s="58"/>
      <c r="C407" s="58" t="s">
        <v>1125</v>
      </c>
      <c r="D407" s="58"/>
      <c r="E407" s="58" t="s">
        <v>1052</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hidden="1" customHeight="1">
      <c r="A408" s="89" t="s">
        <v>1124</v>
      </c>
      <c r="B408" s="58"/>
      <c r="C408" s="58" t="s">
        <v>1125</v>
      </c>
      <c r="D408" s="58"/>
      <c r="E408" s="58" t="s">
        <v>1054</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hidden="1" customHeight="1">
      <c r="A409" s="90" t="s">
        <v>1124</v>
      </c>
      <c r="B409" s="58"/>
      <c r="C409" s="58" t="s">
        <v>1125</v>
      </c>
      <c r="D409" s="58"/>
      <c r="E409" s="58" t="s">
        <v>1055</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hidden="1" customHeight="1">
      <c r="A410" s="89" t="s">
        <v>1124</v>
      </c>
      <c r="B410" s="58"/>
      <c r="C410" s="58" t="s">
        <v>1126</v>
      </c>
      <c r="D410" s="58"/>
      <c r="E410" s="58" t="s">
        <v>1084</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hidden="1" customHeight="1">
      <c r="A411" s="90" t="s">
        <v>1124</v>
      </c>
      <c r="B411" s="58"/>
      <c r="C411" s="58" t="s">
        <v>1126</v>
      </c>
      <c r="D411" s="58"/>
      <c r="E411" s="58" t="s">
        <v>1086</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hidden="1" customHeight="1">
      <c r="A412" s="89" t="s">
        <v>1124</v>
      </c>
      <c r="B412" s="58"/>
      <c r="C412" s="58" t="s">
        <v>1126</v>
      </c>
      <c r="D412" s="58"/>
      <c r="E412" s="58" t="s">
        <v>1097</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hidden="1" customHeight="1">
      <c r="A413" s="90" t="s">
        <v>1124</v>
      </c>
      <c r="B413" s="58"/>
      <c r="C413" s="58" t="s">
        <v>1126</v>
      </c>
      <c r="D413" s="58"/>
      <c r="E413" s="58" t="s">
        <v>1069</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hidden="1" customHeight="1">
      <c r="A414" s="89" t="s">
        <v>1124</v>
      </c>
      <c r="B414" s="58"/>
      <c r="C414" s="58" t="s">
        <v>1126</v>
      </c>
      <c r="D414" s="58"/>
      <c r="E414" s="58" t="s">
        <v>879</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hidden="1" customHeight="1">
      <c r="A415" s="90" t="s">
        <v>1124</v>
      </c>
      <c r="B415" s="58"/>
      <c r="C415" s="58" t="s">
        <v>1126</v>
      </c>
      <c r="D415" s="58"/>
      <c r="E415" s="58" t="s">
        <v>686</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hidden="1" customHeight="1">
      <c r="A416" s="89" t="s">
        <v>1124</v>
      </c>
      <c r="B416" s="58"/>
      <c r="C416" s="58" t="s">
        <v>1127</v>
      </c>
      <c r="D416" s="58"/>
      <c r="E416" s="58" t="s">
        <v>615</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hidden="1" customHeight="1">
      <c r="A417" s="90" t="s">
        <v>1128</v>
      </c>
      <c r="B417" s="58"/>
      <c r="C417" s="58" t="s">
        <v>1127</v>
      </c>
      <c r="D417" s="58"/>
      <c r="E417" s="58" t="s">
        <v>920</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hidden="1" customHeight="1">
      <c r="A418" s="89" t="s">
        <v>1128</v>
      </c>
      <c r="B418" s="58"/>
      <c r="C418" s="58" t="s">
        <v>1126</v>
      </c>
      <c r="D418" s="58"/>
      <c r="E418" s="58" t="s">
        <v>1032</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hidden="1" customHeight="1">
      <c r="A419" s="90" t="s">
        <v>1128</v>
      </c>
      <c r="B419" s="58"/>
      <c r="C419" s="58" t="s">
        <v>510</v>
      </c>
      <c r="D419" s="58"/>
      <c r="E419" s="58" t="s">
        <v>1034</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hidden="1" customHeight="1">
      <c r="A420" s="89" t="s">
        <v>1128</v>
      </c>
      <c r="B420" s="58"/>
      <c r="C420" s="58" t="s">
        <v>510</v>
      </c>
      <c r="D420" s="58"/>
      <c r="E420" s="58" t="s">
        <v>1018</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hidden="1" customHeight="1">
      <c r="A421" s="90" t="s">
        <v>1128</v>
      </c>
      <c r="B421" s="58"/>
      <c r="C421" s="58" t="s">
        <v>1126</v>
      </c>
      <c r="D421" s="58"/>
      <c r="E421" s="58" t="s">
        <v>950</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hidden="1" customHeight="1">
      <c r="A422" s="89" t="s">
        <v>1128</v>
      </c>
      <c r="B422" s="58"/>
      <c r="C422" s="58" t="s">
        <v>510</v>
      </c>
      <c r="D422" s="58"/>
      <c r="E422" s="58" t="s">
        <v>898</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hidden="1" customHeight="1">
      <c r="A423" s="90" t="s">
        <v>1128</v>
      </c>
      <c r="B423" s="58"/>
      <c r="C423" s="58" t="s">
        <v>23</v>
      </c>
      <c r="D423" s="58"/>
      <c r="E423" s="58" t="s">
        <v>1070</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hidden="1" customHeight="1">
      <c r="A424" s="89" t="s">
        <v>1128</v>
      </c>
      <c r="B424" s="58"/>
      <c r="C424" s="58" t="s">
        <v>1126</v>
      </c>
      <c r="D424" s="58"/>
      <c r="E424" s="58" t="s">
        <v>1088</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hidden="1" customHeight="1">
      <c r="A425" s="90" t="s">
        <v>1128</v>
      </c>
      <c r="B425" s="58"/>
      <c r="C425" s="58" t="s">
        <v>1126</v>
      </c>
      <c r="D425" s="58"/>
      <c r="E425" s="58" t="s">
        <v>1092</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hidden="1" customHeight="1">
      <c r="A426" s="89" t="s">
        <v>1128</v>
      </c>
      <c r="B426" s="58"/>
      <c r="C426" s="58" t="s">
        <v>1126</v>
      </c>
      <c r="D426" s="58"/>
      <c r="E426" s="58" t="s">
        <v>1071</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hidden="1" customHeight="1">
      <c r="A427" s="90" t="s">
        <v>1128</v>
      </c>
      <c r="B427" s="58"/>
      <c r="C427" s="58" t="s">
        <v>1126</v>
      </c>
      <c r="D427" s="58"/>
      <c r="E427" s="58" t="s">
        <v>938</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hidden="1" customHeight="1">
      <c r="A428" s="89" t="s">
        <v>1134</v>
      </c>
      <c r="B428" s="58"/>
      <c r="C428" s="58" t="s">
        <v>1135</v>
      </c>
      <c r="D428" s="58"/>
      <c r="E428" s="58" t="s">
        <v>945</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hidden="1" customHeight="1">
      <c r="A429" s="90" t="s">
        <v>1134</v>
      </c>
      <c r="B429" s="58"/>
      <c r="C429" s="58" t="s">
        <v>1135</v>
      </c>
      <c r="D429" s="58"/>
      <c r="E429" s="58" t="s">
        <v>746</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hidden="1" customHeight="1">
      <c r="A430" s="89" t="s">
        <v>1136</v>
      </c>
      <c r="B430" s="58"/>
      <c r="C430" s="58" t="s">
        <v>510</v>
      </c>
      <c r="D430" s="58"/>
      <c r="E430" s="58" t="s">
        <v>841</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hidden="1" customHeight="1">
      <c r="A431" s="89" t="s">
        <v>1139</v>
      </c>
      <c r="B431" s="58"/>
      <c r="C431" s="58" t="s">
        <v>1145</v>
      </c>
      <c r="D431" s="58"/>
      <c r="E431" s="58" t="s">
        <v>768</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hidden="1" customHeight="1">
      <c r="A432" s="90" t="s">
        <v>1139</v>
      </c>
      <c r="B432" s="58"/>
      <c r="C432" s="58" t="s">
        <v>1141</v>
      </c>
      <c r="D432" s="58"/>
      <c r="E432" s="58" t="s">
        <v>768</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hidden="1" customHeight="1">
      <c r="A433" s="89" t="s">
        <v>1139</v>
      </c>
      <c r="B433" s="58"/>
      <c r="C433" s="58" t="s">
        <v>1137</v>
      </c>
      <c r="D433" s="58"/>
      <c r="E433" s="58" t="s">
        <v>1099</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hidden="1" customHeight="1">
      <c r="A434" s="90" t="s">
        <v>1139</v>
      </c>
      <c r="B434" s="58"/>
      <c r="C434" s="58" t="s">
        <v>1137</v>
      </c>
      <c r="D434" s="58"/>
      <c r="E434" s="58" t="s">
        <v>725</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hidden="1" customHeight="1">
      <c r="A435" s="89" t="s">
        <v>1139</v>
      </c>
      <c r="B435" s="58"/>
      <c r="C435" s="58" t="s">
        <v>1137</v>
      </c>
      <c r="D435" s="58"/>
      <c r="E435" s="58" t="s">
        <v>866</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hidden="1" customHeight="1">
      <c r="A436" s="90" t="s">
        <v>1139</v>
      </c>
      <c r="B436" s="58"/>
      <c r="C436" s="58" t="s">
        <v>1137</v>
      </c>
      <c r="D436" s="58"/>
      <c r="E436" s="58" t="s">
        <v>786</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hidden="1" customHeight="1">
      <c r="A437" s="89" t="s">
        <v>1139</v>
      </c>
      <c r="B437" s="58"/>
      <c r="C437" s="58" t="s">
        <v>510</v>
      </c>
      <c r="D437" s="58"/>
      <c r="E437" s="58" t="s">
        <v>812</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hidden="1" customHeight="1">
      <c r="A438" s="90" t="s">
        <v>1139</v>
      </c>
      <c r="B438" s="58"/>
      <c r="C438" s="58" t="s">
        <v>510</v>
      </c>
      <c r="D438" s="58"/>
      <c r="E438" s="58" t="s">
        <v>755</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hidden="1" customHeight="1">
      <c r="A439" s="89" t="s">
        <v>1139</v>
      </c>
      <c r="B439" s="58"/>
      <c r="C439" s="58" t="s">
        <v>510</v>
      </c>
      <c r="D439" s="58"/>
      <c r="E439" s="58" t="s">
        <v>754</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hidden="1" customHeight="1">
      <c r="A440" s="90" t="s">
        <v>1139</v>
      </c>
      <c r="B440" s="58"/>
      <c r="C440" s="58" t="s">
        <v>510</v>
      </c>
      <c r="D440" s="58"/>
      <c r="E440" s="58" t="s">
        <v>751</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hidden="1" customHeight="1">
      <c r="A441" s="89" t="s">
        <v>1139</v>
      </c>
      <c r="B441" s="58"/>
      <c r="C441" s="58" t="s">
        <v>510</v>
      </c>
      <c r="D441" s="58"/>
      <c r="E441" s="58" t="s">
        <v>750</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hidden="1" customHeight="1">
      <c r="A442" s="90" t="s">
        <v>1139</v>
      </c>
      <c r="B442" s="58"/>
      <c r="C442" s="58" t="s">
        <v>510</v>
      </c>
      <c r="D442" s="58"/>
      <c r="E442" s="58" t="s">
        <v>752</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hidden="1" customHeight="1">
      <c r="A443" s="89" t="s">
        <v>1139</v>
      </c>
      <c r="B443" s="58"/>
      <c r="C443" s="58" t="s">
        <v>510</v>
      </c>
      <c r="D443" s="58"/>
      <c r="E443" s="58" t="s">
        <v>753</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hidden="1" customHeight="1">
      <c r="A444" s="90" t="s">
        <v>1139</v>
      </c>
      <c r="B444" s="58"/>
      <c r="C444" s="58" t="s">
        <v>510</v>
      </c>
      <c r="D444" s="58"/>
      <c r="E444" s="58" t="s">
        <v>742</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hidden="1" customHeight="1">
      <c r="A445" s="89" t="s">
        <v>1139</v>
      </c>
      <c r="B445" s="58"/>
      <c r="C445" s="58" t="s">
        <v>510</v>
      </c>
      <c r="D445" s="58"/>
      <c r="E445" s="91" t="s">
        <v>813</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hidden="1" customHeight="1">
      <c r="A446" s="90" t="s">
        <v>1139</v>
      </c>
      <c r="B446" s="58"/>
      <c r="C446" s="58" t="s">
        <v>1138</v>
      </c>
      <c r="D446" s="58"/>
      <c r="E446" s="58" t="s">
        <v>761</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hidden="1" customHeight="1">
      <c r="A447" s="90" t="s">
        <v>1139</v>
      </c>
      <c r="B447" s="58"/>
      <c r="C447" s="58" t="s">
        <v>1140</v>
      </c>
      <c r="D447" s="58"/>
      <c r="E447" s="58" t="s">
        <v>771</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hidden="1" customHeight="1">
      <c r="A448" s="89" t="s">
        <v>1139</v>
      </c>
      <c r="B448" s="58"/>
      <c r="C448" s="58" t="s">
        <v>1140</v>
      </c>
      <c r="D448" s="58"/>
      <c r="E448" s="58" t="s">
        <v>770</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hidden="1" customHeight="1">
      <c r="A449" s="90" t="s">
        <v>1139</v>
      </c>
      <c r="B449" s="58"/>
      <c r="C449" s="58" t="s">
        <v>1141</v>
      </c>
      <c r="D449" s="58"/>
      <c r="E449" s="58" t="s">
        <v>769</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hidden="1" customHeight="1">
      <c r="A450" s="90" t="s">
        <v>1139</v>
      </c>
      <c r="B450" s="58"/>
      <c r="C450" s="58" t="s">
        <v>1143</v>
      </c>
      <c r="D450" s="58"/>
      <c r="E450" s="58" t="s">
        <v>1100</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hidden="1" customHeight="1">
      <c r="A451" s="89" t="s">
        <v>1139</v>
      </c>
      <c r="B451" s="58"/>
      <c r="C451" s="58" t="s">
        <v>1144</v>
      </c>
      <c r="D451" s="58"/>
      <c r="E451" s="58" t="s">
        <v>618</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hidden="1" customHeight="1">
      <c r="A452" s="90" t="s">
        <v>1139</v>
      </c>
      <c r="B452" s="58"/>
      <c r="C452" s="58" t="s">
        <v>1145</v>
      </c>
      <c r="D452" s="58"/>
      <c r="E452" s="58" t="s">
        <v>779</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hidden="1" customHeight="1">
      <c r="A453" s="89" t="s">
        <v>1139</v>
      </c>
      <c r="B453" s="58"/>
      <c r="C453" s="58" t="s">
        <v>1146</v>
      </c>
      <c r="D453" s="58"/>
      <c r="E453" s="58" t="s">
        <v>769</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hidden="1" customHeight="1">
      <c r="A454" s="90" t="s">
        <v>1139</v>
      </c>
      <c r="B454" s="58"/>
      <c r="C454" s="58" t="s">
        <v>1146</v>
      </c>
      <c r="D454" s="58"/>
      <c r="E454" s="58" t="s">
        <v>771</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hidden="1" customHeight="1">
      <c r="A455" s="89">
        <v>45138</v>
      </c>
      <c r="B455" s="58"/>
      <c r="C455" s="58" t="s">
        <v>1141</v>
      </c>
      <c r="D455" s="58"/>
      <c r="E455" s="58" t="s">
        <v>780</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hidden="1" customHeight="1">
      <c r="A456" s="90"/>
      <c r="B456" s="58"/>
      <c r="C456" s="58"/>
      <c r="D456" s="58"/>
      <c r="E456" s="58" t="s">
        <v>679</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hidden="1" customHeight="1">
      <c r="A457" s="89" t="s">
        <v>1147</v>
      </c>
      <c r="B457" s="58"/>
      <c r="C457" s="58"/>
      <c r="D457" s="58"/>
      <c r="E457" s="58" t="s">
        <v>697</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hidden="1" customHeight="1">
      <c r="A458" s="90" t="s">
        <v>1148</v>
      </c>
      <c r="B458" s="58"/>
      <c r="C458" s="58" t="s">
        <v>1149</v>
      </c>
      <c r="D458" s="58"/>
      <c r="E458" s="58" t="s">
        <v>563</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hidden="1" customHeight="1">
      <c r="A459" s="89" t="s">
        <v>1148</v>
      </c>
      <c r="B459" s="58"/>
      <c r="C459" s="58" t="s">
        <v>1150</v>
      </c>
      <c r="D459" s="58"/>
      <c r="E459" s="58" t="s">
        <v>871</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hidden="1" customHeight="1">
      <c r="A460" s="90" t="s">
        <v>1148</v>
      </c>
      <c r="B460" s="58"/>
      <c r="C460" s="58" t="s">
        <v>1150</v>
      </c>
      <c r="D460" s="58"/>
      <c r="E460" s="58" t="s">
        <v>721</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hidden="1" customHeight="1">
      <c r="A461" s="89" t="s">
        <v>1151</v>
      </c>
      <c r="B461" s="58"/>
      <c r="C461" s="58" t="s">
        <v>1152</v>
      </c>
      <c r="D461" s="58"/>
      <c r="E461" s="58" t="s">
        <v>1021</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hidden="1" customHeight="1">
      <c r="A462" s="90" t="s">
        <v>1151</v>
      </c>
      <c r="B462" s="58"/>
      <c r="C462" s="58" t="s">
        <v>1153</v>
      </c>
      <c r="D462" s="58"/>
      <c r="E462" s="58" t="s">
        <v>834</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hidden="1" customHeight="1">
      <c r="A463" s="89" t="s">
        <v>1154</v>
      </c>
      <c r="B463" s="58"/>
      <c r="C463" s="58" t="s">
        <v>1156</v>
      </c>
      <c r="D463" s="58"/>
      <c r="E463" s="58" t="s">
        <v>697</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hidden="1" customHeight="1">
      <c r="A464" s="90" t="s">
        <v>1154</v>
      </c>
      <c r="B464" s="58" t="s">
        <v>1155</v>
      </c>
      <c r="C464" s="58" t="s">
        <v>447</v>
      </c>
      <c r="D464" s="58"/>
      <c r="E464" s="58" t="s">
        <v>855</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hidden="1" customHeight="1">
      <c r="A465" s="89" t="s">
        <v>1154</v>
      </c>
      <c r="B465" s="58" t="s">
        <v>1155</v>
      </c>
      <c r="C465" s="58" t="s">
        <v>447</v>
      </c>
      <c r="D465" s="58"/>
      <c r="E465" s="58" t="s">
        <v>901</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hidden="1" customHeight="1">
      <c r="A466" s="90" t="s">
        <v>1154</v>
      </c>
      <c r="B466" s="58"/>
      <c r="C466" s="58" t="s">
        <v>1157</v>
      </c>
      <c r="D466" s="58"/>
      <c r="E466" s="58" t="s">
        <v>779</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hidden="1" customHeight="1">
      <c r="A467" s="89" t="s">
        <v>1154</v>
      </c>
      <c r="B467" s="58" t="s">
        <v>1158</v>
      </c>
      <c r="C467" s="58" t="s">
        <v>1159</v>
      </c>
      <c r="D467" s="58"/>
      <c r="E467" s="58" t="s">
        <v>555</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hidden="1" customHeight="1">
      <c r="A468" s="90" t="s">
        <v>1154</v>
      </c>
      <c r="B468" s="58"/>
      <c r="C468" s="58" t="s">
        <v>1159</v>
      </c>
      <c r="D468" s="58"/>
      <c r="E468" s="58" t="s">
        <v>565</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hidden="1" customHeight="1">
      <c r="A469" s="89" t="s">
        <v>1154</v>
      </c>
      <c r="B469" s="58"/>
      <c r="C469" s="58" t="s">
        <v>1159</v>
      </c>
      <c r="D469" s="58"/>
      <c r="E469" s="58" t="s">
        <v>813</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hidden="1" customHeight="1">
      <c r="A470" s="90" t="s">
        <v>1154</v>
      </c>
      <c r="B470" s="58"/>
      <c r="C470" s="58" t="s">
        <v>1160</v>
      </c>
      <c r="D470" s="58"/>
      <c r="E470" s="58" t="s">
        <v>573</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hidden="1" customHeight="1">
      <c r="A471" s="89" t="s">
        <v>1154</v>
      </c>
      <c r="B471" s="58"/>
      <c r="C471" s="58" t="s">
        <v>1161</v>
      </c>
      <c r="D471" s="58"/>
      <c r="E471" s="58" t="s">
        <v>752</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hidden="1" customHeight="1">
      <c r="A472" s="90" t="s">
        <v>1162</v>
      </c>
      <c r="B472" s="58"/>
      <c r="C472" s="58" t="s">
        <v>1163</v>
      </c>
      <c r="D472" s="58"/>
      <c r="E472" s="58" t="s">
        <v>1095</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hidden="1" customHeight="1">
      <c r="A473" s="89" t="s">
        <v>1162</v>
      </c>
      <c r="B473" s="58"/>
      <c r="C473" s="58" t="s">
        <v>1164</v>
      </c>
      <c r="D473" s="58"/>
      <c r="E473" s="58" t="s">
        <v>1101</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hidden="1" customHeight="1">
      <c r="A474" s="90" t="s">
        <v>1162</v>
      </c>
      <c r="B474" s="58"/>
      <c r="C474" s="58" t="s">
        <v>1164</v>
      </c>
      <c r="D474" s="58"/>
      <c r="E474" s="58" t="s">
        <v>1045</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hidden="1" customHeight="1">
      <c r="A475" s="89" t="s">
        <v>1166</v>
      </c>
      <c r="B475" s="58"/>
      <c r="C475" s="58" t="s">
        <v>1165</v>
      </c>
      <c r="D475" s="58"/>
      <c r="E475" s="58" t="s">
        <v>944</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hidden="1" customHeight="1">
      <c r="A476" s="90" t="s">
        <v>1166</v>
      </c>
      <c r="B476" s="58"/>
      <c r="C476" s="58" t="s">
        <v>1165</v>
      </c>
      <c r="D476" s="58"/>
      <c r="E476" s="58" t="s">
        <v>941</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hidden="1" customHeight="1">
      <c r="A477" s="89" t="s">
        <v>1166</v>
      </c>
      <c r="B477" s="58"/>
      <c r="C477" s="58" t="s">
        <v>493</v>
      </c>
      <c r="D477" s="58"/>
      <c r="E477" s="58" t="s">
        <v>1073</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hidden="1" customHeight="1">
      <c r="A478" s="90" t="s">
        <v>1166</v>
      </c>
      <c r="B478" s="58"/>
      <c r="C478" s="58" t="s">
        <v>1164</v>
      </c>
      <c r="D478" s="58"/>
      <c r="E478" s="58" t="s">
        <v>610</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hidden="1" customHeight="1">
      <c r="A479" s="89" t="s">
        <v>1166</v>
      </c>
      <c r="B479" s="58"/>
      <c r="C479" s="58" t="s">
        <v>1167</v>
      </c>
      <c r="D479" s="58"/>
      <c r="E479" s="58" t="s">
        <v>555</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hidden="1" customHeight="1">
      <c r="A480" s="90" t="s">
        <v>1168</v>
      </c>
      <c r="B480" s="58"/>
      <c r="C480" s="58" t="s">
        <v>1169</v>
      </c>
      <c r="D480" s="58"/>
      <c r="E480" s="58" t="s">
        <v>1035</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hidden="1" customHeight="1">
      <c r="A481" s="89" t="s">
        <v>1168</v>
      </c>
      <c r="B481" s="58"/>
      <c r="C481" s="58" t="s">
        <v>1170</v>
      </c>
      <c r="D481" s="58"/>
      <c r="E481" s="58" t="s">
        <v>621</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hidden="1" customHeight="1">
      <c r="A482" s="90" t="s">
        <v>1168</v>
      </c>
      <c r="B482" s="58"/>
      <c r="C482" s="58" t="s">
        <v>397</v>
      </c>
      <c r="D482" s="58"/>
      <c r="E482" s="58" t="s">
        <v>693</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hidden="1" customHeight="1">
      <c r="A483" s="89" t="s">
        <v>1168</v>
      </c>
      <c r="B483" s="58"/>
      <c r="C483" s="58" t="s">
        <v>1171</v>
      </c>
      <c r="D483" s="58"/>
      <c r="E483" s="58" t="s">
        <v>791</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hidden="1" customHeight="1">
      <c r="A484" s="90" t="s">
        <v>1168</v>
      </c>
      <c r="B484" s="58"/>
      <c r="C484" s="58" t="s">
        <v>1164</v>
      </c>
      <c r="D484" s="58"/>
      <c r="E484" s="58" t="s">
        <v>1057</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hidden="1" customHeight="1">
      <c r="A485" s="89" t="s">
        <v>1168</v>
      </c>
      <c r="B485" s="58"/>
      <c r="C485" s="58" t="s">
        <v>1172</v>
      </c>
      <c r="D485" s="58"/>
      <c r="E485" s="58" t="s">
        <v>906</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hidden="1" customHeight="1">
      <c r="A486" s="90" t="s">
        <v>1168</v>
      </c>
      <c r="B486" s="58"/>
      <c r="C486" s="58" t="s">
        <v>1173</v>
      </c>
      <c r="D486" s="58"/>
      <c r="E486" s="58" t="s">
        <v>905</v>
      </c>
      <c r="F486" s="59" t="str">
        <f>IFERROR(VLOOKUP(VENTAS[[#This Row],[Código del producto Vendido]],STOCK[],5,FALSE),"-")</f>
        <v>Falda margarita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hidden="1" customHeight="1">
      <c r="A487" s="89" t="s">
        <v>1168</v>
      </c>
      <c r="B487" s="58"/>
      <c r="C487" s="58" t="s">
        <v>1173</v>
      </c>
      <c r="D487" s="58"/>
      <c r="E487" s="58" t="s">
        <v>1094</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hidden="1" customHeight="1">
      <c r="A488" s="90" t="s">
        <v>1168</v>
      </c>
      <c r="B488" s="58"/>
      <c r="C488" s="58" t="s">
        <v>1173</v>
      </c>
      <c r="D488" s="58"/>
      <c r="E488" s="58" t="s">
        <v>1089</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hidden="1" customHeight="1">
      <c r="A489" s="89" t="s">
        <v>1174</v>
      </c>
      <c r="B489" s="58"/>
      <c r="C489" s="58" t="s">
        <v>395</v>
      </c>
      <c r="D489" s="58"/>
      <c r="E489" s="58" t="s">
        <v>1029</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hidden="1" customHeight="1">
      <c r="A490" s="90" t="s">
        <v>1174</v>
      </c>
      <c r="B490" s="58"/>
      <c r="C490" s="58" t="s">
        <v>1175</v>
      </c>
      <c r="D490" s="58"/>
      <c r="E490" s="58" t="s">
        <v>1102</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hidden="1" customHeight="1">
      <c r="A491" s="89" t="s">
        <v>1174</v>
      </c>
      <c r="B491" s="58"/>
      <c r="C491" s="58" t="s">
        <v>1177</v>
      </c>
      <c r="D491" s="58"/>
      <c r="E491" s="58" t="s">
        <v>800</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hidden="1" customHeight="1">
      <c r="A492" s="90" t="s">
        <v>1178</v>
      </c>
      <c r="B492" s="58"/>
      <c r="C492" s="58" t="s">
        <v>1179</v>
      </c>
      <c r="D492" s="58"/>
      <c r="E492" s="58" t="s">
        <v>598</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hidden="1" customHeight="1">
      <c r="A493" s="89" t="s">
        <v>1178</v>
      </c>
      <c r="B493" s="58"/>
      <c r="C493" s="58" t="s">
        <v>1179</v>
      </c>
      <c r="D493" s="58"/>
      <c r="E493" s="58" t="s">
        <v>626</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hidden="1" customHeight="1">
      <c r="A494" s="90" t="s">
        <v>1178</v>
      </c>
      <c r="B494" s="58"/>
      <c r="C494" s="58" t="s">
        <v>1179</v>
      </c>
      <c r="D494" s="58"/>
      <c r="E494" s="58" t="s">
        <v>890</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hidden="1" customHeight="1">
      <c r="A495" s="89" t="s">
        <v>1178</v>
      </c>
      <c r="B495" s="58"/>
      <c r="C495" s="58" t="s">
        <v>1179</v>
      </c>
      <c r="D495" s="58"/>
      <c r="E495" s="58" t="s">
        <v>1084</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hidden="1" customHeight="1">
      <c r="A496" s="90" t="s">
        <v>1180</v>
      </c>
      <c r="B496" s="58"/>
      <c r="C496" s="58" t="s">
        <v>1146</v>
      </c>
      <c r="D496" s="58"/>
      <c r="E496" s="58" t="s">
        <v>917</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hidden="1" customHeight="1">
      <c r="A497" s="89" t="s">
        <v>1180</v>
      </c>
      <c r="B497" s="58"/>
      <c r="C497" s="58" t="s">
        <v>1146</v>
      </c>
      <c r="D497" s="58"/>
      <c r="E497" s="58" t="s">
        <v>1105</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hidden="1" customHeight="1">
      <c r="A498" s="90" t="s">
        <v>1180</v>
      </c>
      <c r="B498" s="58"/>
      <c r="C498" s="58" t="s">
        <v>1181</v>
      </c>
      <c r="D498" s="58"/>
      <c r="E498" s="58" t="s">
        <v>1103</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hidden="1" customHeight="1">
      <c r="A499" s="89" t="s">
        <v>1180</v>
      </c>
      <c r="B499" s="58"/>
      <c r="C499" s="58" t="s">
        <v>1181</v>
      </c>
      <c r="D499" s="58"/>
      <c r="E499" s="58" t="s">
        <v>677</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hidden="1" customHeight="1">
      <c r="A500" s="90" t="s">
        <v>1185</v>
      </c>
      <c r="B500" s="58"/>
      <c r="C500" s="58" t="s">
        <v>1186</v>
      </c>
      <c r="D500" s="58"/>
      <c r="E500" s="58" t="s">
        <v>965</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hidden="1" customHeight="1">
      <c r="A501" s="89" t="s">
        <v>1184</v>
      </c>
      <c r="B501" s="58"/>
      <c r="C501" s="58" t="s">
        <v>1183</v>
      </c>
      <c r="D501" s="58"/>
      <c r="E501" s="58" t="s">
        <v>613</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hidden="1" customHeight="1">
      <c r="A502" s="90" t="s">
        <v>1184</v>
      </c>
      <c r="B502" s="58"/>
      <c r="C502" s="58" t="s">
        <v>1187</v>
      </c>
      <c r="D502" s="58"/>
      <c r="E502" s="58" t="s">
        <v>730</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hidden="1" customHeight="1">
      <c r="A503" s="89" t="s">
        <v>1184</v>
      </c>
      <c r="B503" s="58"/>
      <c r="C503" s="58" t="s">
        <v>1188</v>
      </c>
      <c r="D503" s="58"/>
      <c r="E503" s="58" t="s">
        <v>833</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hidden="1" customHeight="1">
      <c r="A504" s="90" t="s">
        <v>1189</v>
      </c>
      <c r="B504" s="58"/>
      <c r="C504" s="58" t="s">
        <v>1164</v>
      </c>
      <c r="D504" s="58"/>
      <c r="E504" s="58" t="s">
        <v>1085</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hidden="1" customHeight="1">
      <c r="A505" s="89" t="s">
        <v>1189</v>
      </c>
      <c r="B505" s="58"/>
      <c r="C505" s="58" t="s">
        <v>1164</v>
      </c>
      <c r="D505" s="58"/>
      <c r="E505" s="58" t="s">
        <v>850</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hidden="1" customHeight="1">
      <c r="A506" s="90" t="s">
        <v>1189</v>
      </c>
      <c r="B506" s="58"/>
      <c r="C506" s="58" t="s">
        <v>534</v>
      </c>
      <c r="D506" s="58"/>
      <c r="E506" s="58" t="s">
        <v>1000</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hidden="1" customHeight="1">
      <c r="A507" s="89" t="s">
        <v>1189</v>
      </c>
      <c r="B507" s="58"/>
      <c r="C507" s="58" t="s">
        <v>534</v>
      </c>
      <c r="D507" s="58"/>
      <c r="E507" s="58" t="s">
        <v>719</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hidden="1" customHeight="1">
      <c r="A508" s="90" t="s">
        <v>1189</v>
      </c>
      <c r="B508" s="58"/>
      <c r="C508" s="58" t="s">
        <v>534</v>
      </c>
      <c r="D508" s="58"/>
      <c r="E508" s="58" t="s">
        <v>721</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hidden="1" customHeight="1">
      <c r="A509" s="90">
        <v>45171</v>
      </c>
      <c r="B509" s="58"/>
      <c r="C509" s="58" t="s">
        <v>1190</v>
      </c>
      <c r="D509" s="58"/>
      <c r="E509" s="92" t="s">
        <v>954</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hidden="1" customHeight="1">
      <c r="A510" s="89">
        <v>45171</v>
      </c>
      <c r="B510" s="58"/>
      <c r="C510" s="58" t="s">
        <v>1190</v>
      </c>
      <c r="D510" s="58"/>
      <c r="E510" s="58" t="s">
        <v>1027</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hidden="1" customHeight="1">
      <c r="A511" s="90">
        <v>45171</v>
      </c>
      <c r="B511" s="58"/>
      <c r="C511" s="58" t="s">
        <v>1190</v>
      </c>
      <c r="D511" s="58"/>
      <c r="E511" s="58" t="s">
        <v>1081</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hidden="1" customHeight="1">
      <c r="A512" s="89">
        <v>45171</v>
      </c>
      <c r="B512" s="58"/>
      <c r="C512" s="58" t="s">
        <v>1191</v>
      </c>
      <c r="D512" s="58"/>
      <c r="E512" s="58" t="s">
        <v>721</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hidden="1" customHeight="1">
      <c r="A513" s="90">
        <v>45171</v>
      </c>
      <c r="B513" s="58"/>
      <c r="C513" s="58" t="s">
        <v>1150</v>
      </c>
      <c r="D513" s="58"/>
      <c r="E513" s="58" t="s">
        <v>1106</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hidden="1" customHeight="1">
      <c r="A514" s="89">
        <v>45171</v>
      </c>
      <c r="B514" s="58"/>
      <c r="C514" s="58" t="s">
        <v>1193</v>
      </c>
      <c r="D514" s="58"/>
      <c r="E514" s="58" t="s">
        <v>1107</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hidden="1" customHeight="1">
      <c r="A515" s="90">
        <v>45171</v>
      </c>
      <c r="B515" s="58"/>
      <c r="C515" s="58" t="s">
        <v>532</v>
      </c>
      <c r="D515" s="58"/>
      <c r="E515" s="58" t="s">
        <v>1108</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hidden="1" customHeight="1">
      <c r="A516" s="89">
        <v>45173</v>
      </c>
      <c r="B516" s="58"/>
      <c r="C516" s="58" t="s">
        <v>1194</v>
      </c>
      <c r="D516" s="58"/>
      <c r="E516" s="58" t="s">
        <v>1094</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hidden="1" customHeight="1">
      <c r="A517" s="89">
        <v>45173</v>
      </c>
      <c r="B517" s="58"/>
      <c r="C517" s="58" t="s">
        <v>1164</v>
      </c>
      <c r="D517" s="58"/>
      <c r="E517" s="58" t="s">
        <v>895</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hidden="1" customHeight="1">
      <c r="A518" s="57">
        <v>45180</v>
      </c>
      <c r="B518" s="58"/>
      <c r="C518" s="58" t="s">
        <v>1138</v>
      </c>
      <c r="D518" s="58"/>
      <c r="E518" s="58" t="s">
        <v>596</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hidden="1" customHeight="1">
      <c r="A519" s="57">
        <v>45180</v>
      </c>
      <c r="B519" s="58"/>
      <c r="C519" s="58" t="s">
        <v>23</v>
      </c>
      <c r="D519" s="58"/>
      <c r="E519" s="58" t="s">
        <v>684</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hidden="1" customHeight="1">
      <c r="A520" s="57">
        <v>45180</v>
      </c>
      <c r="B520" s="58"/>
      <c r="C520" s="58" t="s">
        <v>23</v>
      </c>
      <c r="D520" s="58"/>
      <c r="E520" s="91" t="s">
        <v>961</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hidden="1" customHeight="1">
      <c r="A521" s="57">
        <v>45174</v>
      </c>
      <c r="B521" s="58"/>
      <c r="C521" s="58" t="s">
        <v>20</v>
      </c>
      <c r="D521" s="58"/>
      <c r="E521" s="91" t="s">
        <v>957</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hidden="1" customHeight="1">
      <c r="A522" s="57">
        <v>45174</v>
      </c>
      <c r="B522" s="58"/>
      <c r="C522" s="58" t="s">
        <v>20</v>
      </c>
      <c r="D522" s="58"/>
      <c r="E522" s="91" t="s">
        <v>920</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hidden="1" customHeight="1">
      <c r="A523" s="57">
        <v>45174</v>
      </c>
      <c r="B523" s="58" t="s">
        <v>1197</v>
      </c>
      <c r="C523" s="58" t="s">
        <v>20</v>
      </c>
      <c r="D523" s="58"/>
      <c r="E523" s="91" t="s">
        <v>622</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hidden="1" customHeight="1">
      <c r="A524" s="57">
        <v>45174</v>
      </c>
      <c r="B524" s="58"/>
      <c r="C524" s="58" t="s">
        <v>20</v>
      </c>
      <c r="D524" s="58"/>
      <c r="E524" s="91" t="s">
        <v>559</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hidden="1" customHeight="1">
      <c r="A525" s="57">
        <v>45181</v>
      </c>
      <c r="B525" s="58"/>
      <c r="C525" s="58" t="s">
        <v>1198</v>
      </c>
      <c r="D525" s="58"/>
      <c r="E525" s="91" t="s">
        <v>1081</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hidden="1" customHeight="1">
      <c r="A526" s="57">
        <v>45181</v>
      </c>
      <c r="B526" s="58"/>
      <c r="C526" s="58" t="s">
        <v>1199</v>
      </c>
      <c r="D526" s="58"/>
      <c r="E526" s="91" t="s">
        <v>1072</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hidden="1" customHeight="1">
      <c r="A527" s="57">
        <v>45181</v>
      </c>
      <c r="B527" s="58"/>
      <c r="C527" s="58" t="s">
        <v>1199</v>
      </c>
      <c r="D527" s="58"/>
      <c r="E527" s="91" t="s">
        <v>1090</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hidden="1" customHeight="1">
      <c r="A528" s="57">
        <v>45182</v>
      </c>
      <c r="B528" s="58"/>
      <c r="C528" s="58" t="s">
        <v>1200</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hidden="1" customHeight="1">
      <c r="A529" s="57" t="s">
        <v>1203</v>
      </c>
      <c r="B529" s="58"/>
      <c r="C529" s="58"/>
      <c r="D529" s="58"/>
      <c r="E529" s="91" t="s">
        <v>850</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hidden="1" customHeight="1">
      <c r="A530" s="57" t="s">
        <v>1203</v>
      </c>
      <c r="B530" s="58"/>
      <c r="C530" s="58"/>
      <c r="D530" s="58"/>
      <c r="E530" s="91" t="s">
        <v>849</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hidden="1" customHeight="1">
      <c r="A531" s="57" t="s">
        <v>1203</v>
      </c>
      <c r="B531" s="58"/>
      <c r="C531" s="58"/>
      <c r="D531" s="58"/>
      <c r="E531" s="91" t="s">
        <v>903</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hidden="1" customHeight="1">
      <c r="A532" s="57" t="s">
        <v>1203</v>
      </c>
      <c r="B532" s="58"/>
      <c r="C532" s="58"/>
      <c r="D532" s="58"/>
      <c r="E532" s="58" t="s">
        <v>737</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hidden="1" customHeight="1">
      <c r="A533" s="57" t="s">
        <v>1203</v>
      </c>
      <c r="B533" s="58"/>
      <c r="C533" s="58"/>
      <c r="D533" s="58"/>
      <c r="E533" s="58" t="s">
        <v>738</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hidden="1" customHeight="1">
      <c r="A534" s="57" t="s">
        <v>1203</v>
      </c>
      <c r="B534" s="58"/>
      <c r="C534" s="58"/>
      <c r="D534" s="58"/>
      <c r="E534" s="58" t="s">
        <v>908</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hidden="1" customHeight="1">
      <c r="A535" s="57" t="s">
        <v>1203</v>
      </c>
      <c r="B535" s="58"/>
      <c r="C535" s="58"/>
      <c r="D535" s="58"/>
      <c r="E535" s="58" t="s">
        <v>943</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hidden="1" customHeight="1">
      <c r="A536" s="57" t="s">
        <v>1203</v>
      </c>
      <c r="B536" s="58"/>
      <c r="C536" s="58"/>
      <c r="D536" s="58"/>
      <c r="E536" s="58" t="s">
        <v>949</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hidden="1" customHeight="1">
      <c r="A537" s="57">
        <v>45521</v>
      </c>
      <c r="B537" s="58"/>
      <c r="C537" s="58" t="s">
        <v>2912</v>
      </c>
      <c r="D537" s="58" t="s">
        <v>2535</v>
      </c>
      <c r="E537" s="58" t="s">
        <v>951</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hidden="1" customHeight="1">
      <c r="A538" s="57" t="s">
        <v>1203</v>
      </c>
      <c r="B538" s="58"/>
      <c r="C538" s="58"/>
      <c r="D538" s="58"/>
      <c r="E538" s="58" t="s">
        <v>1088</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hidden="1" customHeight="1">
      <c r="A539" s="57" t="s">
        <v>1203</v>
      </c>
      <c r="B539" s="58"/>
      <c r="C539" s="58"/>
      <c r="D539" s="58"/>
      <c r="E539" s="58" t="s">
        <v>1089</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hidden="1" customHeight="1">
      <c r="A540" s="57" t="s">
        <v>1203</v>
      </c>
      <c r="B540" s="58"/>
      <c r="C540" s="58"/>
      <c r="D540" s="58"/>
      <c r="E540" s="58" t="s">
        <v>1092</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hidden="1" customHeight="1">
      <c r="A541" s="57" t="s">
        <v>1203</v>
      </c>
      <c r="B541" s="58"/>
      <c r="C541" s="58"/>
      <c r="D541" s="58"/>
      <c r="E541" s="58" t="s">
        <v>928</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hidden="1" customHeight="1">
      <c r="A542" s="57" t="s">
        <v>1203</v>
      </c>
      <c r="B542" s="58"/>
      <c r="C542" s="58"/>
      <c r="D542" s="58"/>
      <c r="E542" s="58" t="s">
        <v>804</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hidden="1" customHeight="1">
      <c r="A543" s="57" t="s">
        <v>1203</v>
      </c>
      <c r="B543" s="58"/>
      <c r="C543" s="58"/>
      <c r="D543" s="58"/>
      <c r="E543" s="58" t="s">
        <v>773</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hidden="1" customHeight="1">
      <c r="A544" s="57" t="s">
        <v>1203</v>
      </c>
      <c r="B544" s="58"/>
      <c r="C544" s="58"/>
      <c r="D544" s="58"/>
      <c r="E544" s="58" t="s">
        <v>829</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hidden="1" customHeight="1">
      <c r="A545" s="57" t="s">
        <v>1203</v>
      </c>
      <c r="B545" s="58"/>
      <c r="C545" s="58"/>
      <c r="D545" s="58"/>
      <c r="E545" s="58" t="s">
        <v>593</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hidden="1" customHeight="1">
      <c r="A546" s="57" t="s">
        <v>1203</v>
      </c>
      <c r="B546" s="58"/>
      <c r="C546" s="58"/>
      <c r="D546" s="58"/>
      <c r="E546" s="58" t="s">
        <v>617</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hidden="1" customHeight="1">
      <c r="A547" s="57" t="s">
        <v>1203</v>
      </c>
      <c r="B547" s="58"/>
      <c r="C547" s="58"/>
      <c r="D547" s="58"/>
      <c r="E547" s="58" t="s">
        <v>632</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hidden="1" customHeight="1">
      <c r="A548" s="57" t="s">
        <v>1203</v>
      </c>
      <c r="B548" s="58"/>
      <c r="C548" s="58"/>
      <c r="D548" s="58"/>
      <c r="E548" s="58" t="s">
        <v>639</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hidden="1" customHeight="1">
      <c r="A549" s="57" t="s">
        <v>1203</v>
      </c>
      <c r="B549" s="58"/>
      <c r="C549" s="58"/>
      <c r="D549" s="58"/>
      <c r="E549" s="58" t="s">
        <v>648</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hidden="1" customHeight="1">
      <c r="A550" s="57" t="s">
        <v>1203</v>
      </c>
      <c r="B550" s="58"/>
      <c r="C550" s="58"/>
      <c r="D550" s="58"/>
      <c r="E550" s="58" t="s">
        <v>657</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hidden="1" customHeight="1">
      <c r="A551" s="57" t="s">
        <v>1203</v>
      </c>
      <c r="B551" s="58"/>
      <c r="C551" s="58"/>
      <c r="D551" s="58"/>
      <c r="E551" s="58" t="s">
        <v>663</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hidden="1" customHeight="1">
      <c r="A552" s="57" t="s">
        <v>1203</v>
      </c>
      <c r="B552" s="58"/>
      <c r="C552" s="58"/>
      <c r="D552" s="58"/>
      <c r="E552" s="58" t="s">
        <v>753</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hidden="1" customHeight="1">
      <c r="A553" s="57" t="s">
        <v>1203</v>
      </c>
      <c r="B553" s="58"/>
      <c r="C553" s="58"/>
      <c r="D553" s="58"/>
      <c r="E553" s="58" t="s">
        <v>750</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hidden="1" customHeight="1">
      <c r="A554" s="57" t="s">
        <v>1203</v>
      </c>
      <c r="B554" s="58"/>
      <c r="C554" s="58"/>
      <c r="D554" s="58"/>
      <c r="E554" s="58" t="s">
        <v>670</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hidden="1" customHeight="1">
      <c r="A555" s="57" t="s">
        <v>1203</v>
      </c>
      <c r="B555" s="58"/>
      <c r="C555" s="58"/>
      <c r="D555" s="58"/>
      <c r="E555" s="58" t="s">
        <v>691</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hidden="1" customHeight="1">
      <c r="A556" s="57" t="s">
        <v>1203</v>
      </c>
      <c r="B556" s="58"/>
      <c r="C556" s="58"/>
      <c r="D556" s="58"/>
      <c r="E556" s="58" t="s">
        <v>716</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hidden="1" customHeight="1">
      <c r="A557" s="57" t="s">
        <v>1203</v>
      </c>
      <c r="B557" s="58"/>
      <c r="C557" s="58"/>
      <c r="D557" s="58"/>
      <c r="E557" s="58" t="s">
        <v>732</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hidden="1" customHeight="1">
      <c r="A558" s="57" t="s">
        <v>1203</v>
      </c>
      <c r="B558" s="58"/>
      <c r="C558" s="58"/>
      <c r="D558" s="58"/>
      <c r="E558" s="58" t="s">
        <v>735</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hidden="1" customHeight="1">
      <c r="A559" s="57" t="s">
        <v>1203</v>
      </c>
      <c r="B559" s="58"/>
      <c r="C559" s="58"/>
      <c r="D559" s="58"/>
      <c r="E559" s="58" t="s">
        <v>763</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hidden="1" customHeight="1">
      <c r="A560" s="57" t="s">
        <v>1203</v>
      </c>
      <c r="B560" s="58"/>
      <c r="C560" s="58"/>
      <c r="D560" s="58"/>
      <c r="E560" s="58" t="s">
        <v>892</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hidden="1" customHeight="1">
      <c r="A561" s="57" t="s">
        <v>1203</v>
      </c>
      <c r="B561" s="58"/>
      <c r="C561" s="58"/>
      <c r="D561" s="58"/>
      <c r="E561" s="58" t="s">
        <v>881</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hidden="1" customHeight="1">
      <c r="A562" s="57" t="s">
        <v>1203</v>
      </c>
      <c r="B562" s="58"/>
      <c r="C562" s="58"/>
      <c r="D562" s="58"/>
      <c r="E562" s="58" t="s">
        <v>882</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hidden="1" customHeight="1">
      <c r="A563" s="57" t="s">
        <v>1203</v>
      </c>
      <c r="B563" s="58"/>
      <c r="C563" s="58"/>
      <c r="D563" s="58"/>
      <c r="E563" s="58" t="s">
        <v>861</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hidden="1" customHeight="1">
      <c r="A564" s="57" t="s">
        <v>1203</v>
      </c>
      <c r="B564" s="58"/>
      <c r="C564" s="58"/>
      <c r="D564" s="58"/>
      <c r="E564" s="58" t="s">
        <v>873</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hidden="1" customHeight="1">
      <c r="A565" s="57" t="s">
        <v>1203</v>
      </c>
      <c r="B565" s="58"/>
      <c r="C565" s="58"/>
      <c r="D565" s="58"/>
      <c r="E565" s="58" t="s">
        <v>925</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hidden="1" customHeight="1">
      <c r="A566" s="57" t="s">
        <v>1203</v>
      </c>
      <c r="B566" s="58"/>
      <c r="C566" s="58"/>
      <c r="D566" s="58"/>
      <c r="E566" s="58" t="s">
        <v>756</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hidden="1" customHeight="1">
      <c r="A567" s="57" t="s">
        <v>1203</v>
      </c>
      <c r="B567" s="58"/>
      <c r="C567" s="58"/>
      <c r="D567" s="58"/>
      <c r="E567" s="58" t="s">
        <v>758</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hidden="1" customHeight="1">
      <c r="A568" s="57" t="s">
        <v>1203</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hidden="1" customHeight="1">
      <c r="A569" s="57" t="s">
        <v>1203</v>
      </c>
      <c r="B569" s="58"/>
      <c r="C569" s="58"/>
      <c r="D569" s="58"/>
      <c r="E569" s="58" t="s">
        <v>781</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hidden="1" customHeight="1">
      <c r="A570" s="57" t="s">
        <v>1203</v>
      </c>
      <c r="B570" s="58"/>
      <c r="C570" s="58"/>
      <c r="D570" s="58"/>
      <c r="E570" s="58" t="s">
        <v>807</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hidden="1" customHeight="1">
      <c r="A571" s="57" t="s">
        <v>1203</v>
      </c>
      <c r="B571" s="58"/>
      <c r="C571" s="58"/>
      <c r="D571" s="58"/>
      <c r="E571" s="58" t="s">
        <v>887</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hidden="1" customHeight="1">
      <c r="A572" s="57" t="s">
        <v>1203</v>
      </c>
      <c r="B572" s="58"/>
      <c r="C572" s="58"/>
      <c r="D572" s="58"/>
      <c r="E572" s="58" t="s">
        <v>902</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hidden="1" customHeight="1">
      <c r="A573" s="57" t="s">
        <v>1203</v>
      </c>
      <c r="B573" s="58"/>
      <c r="C573" s="58"/>
      <c r="D573" s="58"/>
      <c r="E573" s="58" t="s">
        <v>1000</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hidden="1" customHeight="1">
      <c r="A574" s="57" t="s">
        <v>1203</v>
      </c>
      <c r="B574" s="58"/>
      <c r="C574" s="58"/>
      <c r="D574" s="58"/>
      <c r="E574" s="58" t="s">
        <v>1030</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hidden="1" customHeight="1">
      <c r="A575" s="57" t="s">
        <v>1203</v>
      </c>
      <c r="B575" s="58"/>
      <c r="C575" s="58"/>
      <c r="D575" s="58"/>
      <c r="E575" s="58" t="s">
        <v>1039</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hidden="1" customHeight="1">
      <c r="A576" s="57" t="s">
        <v>1203</v>
      </c>
      <c r="B576" s="58"/>
      <c r="C576" s="58"/>
      <c r="D576" s="58"/>
      <c r="E576" s="58" t="s">
        <v>1055</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hidden="1" customHeight="1">
      <c r="A577" s="57" t="s">
        <v>1381</v>
      </c>
      <c r="B577" s="58" t="str">
        <f>IFERROR(VLOOKUP(VENTAS[[#This Row],[Código del producto Vendido]],STOCK[],25,FALSE),"-")</f>
        <v>Recibido Freddy 24Mayo</v>
      </c>
      <c r="C577" s="58"/>
      <c r="D577" s="58"/>
      <c r="E577" s="58" t="s">
        <v>891</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hidden="1" customHeight="1">
      <c r="A578" s="57" t="s">
        <v>1381</v>
      </c>
      <c r="B578" s="58" t="str">
        <f>IFERROR(VLOOKUP(VENTAS[[#This Row],[Código del producto Vendido]],STOCK[],25,FALSE),"-")</f>
        <v>-</v>
      </c>
      <c r="C578" s="58"/>
      <c r="D578" s="58"/>
      <c r="E578" s="58" t="s">
        <v>1232</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hidden="1" customHeight="1">
      <c r="A579" s="57" t="s">
        <v>1381</v>
      </c>
      <c r="B579" s="58" t="str">
        <f>IFERROR(VLOOKUP(VENTAS[[#This Row],[Código del producto Vendido]],STOCK[],25,FALSE),"-")</f>
        <v>Recibido Freddy 12Mayo</v>
      </c>
      <c r="C579" s="58"/>
      <c r="D579" s="58"/>
      <c r="E579" s="58" t="s">
        <v>849</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hidden="1" customHeight="1">
      <c r="A580" s="57" t="s">
        <v>1381</v>
      </c>
      <c r="B580" s="58">
        <f>IFERROR(VLOOKUP(VENTAS[[#This Row],[Código del producto Vendido]],STOCK[],25,FALSE),"-")</f>
        <v>0</v>
      </c>
      <c r="C580" s="58"/>
      <c r="D580" s="58"/>
      <c r="E580" s="58" t="s">
        <v>586</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hidden="1" customHeight="1">
      <c r="A581" s="57" t="s">
        <v>1381</v>
      </c>
      <c r="B581" s="58" t="str">
        <f>IFERROR(VLOOKUP(VENTAS[[#This Row],[Código del producto Vendido]],STOCK[],25,FALSE),"-")</f>
        <v>Yenma 19 Mayo</v>
      </c>
      <c r="C581" s="58"/>
      <c r="D581" s="58"/>
      <c r="E581" s="58" t="s">
        <v>611</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hidden="1" customHeight="1">
      <c r="A582" s="57" t="s">
        <v>1381</v>
      </c>
      <c r="B582" s="58" t="str">
        <f>IFERROR(VLOOKUP(VENTAS[[#This Row],[Código del producto Vendido]],STOCK[],25,FALSE),"-")</f>
        <v>recibido yenma correos 8mayo</v>
      </c>
      <c r="C582" s="58"/>
      <c r="D582" s="58"/>
      <c r="E582" s="58" t="s">
        <v>642</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hidden="1" customHeight="1">
      <c r="A583" s="57" t="s">
        <v>1381</v>
      </c>
      <c r="B583" s="58">
        <f>IFERROR(VLOOKUP(VENTAS[[#This Row],[Código del producto Vendido]],STOCK[],25,FALSE),"-")</f>
        <v>0</v>
      </c>
      <c r="C583" s="58"/>
      <c r="D583" s="58"/>
      <c r="E583" s="58" t="s">
        <v>690</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hidden="1" customHeight="1">
      <c r="A584" s="57" t="s">
        <v>1381</v>
      </c>
      <c r="B584" s="58">
        <f>IFERROR(VLOOKUP(VENTAS[[#This Row],[Código del producto Vendido]],STOCK[],25,FALSE),"-")</f>
        <v>0</v>
      </c>
      <c r="C584" s="58"/>
      <c r="D584" s="58"/>
      <c r="E584" s="58" t="s">
        <v>704</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hidden="1" customHeight="1">
      <c r="A585" s="57" t="s">
        <v>1381</v>
      </c>
      <c r="B585" s="58">
        <f>IFERROR(VLOOKUP(VENTAS[[#This Row],[Código del producto Vendido]],STOCK[],25,FALSE),"-")</f>
        <v>0</v>
      </c>
      <c r="C585" s="58"/>
      <c r="D585" s="58"/>
      <c r="E585" s="58" t="s">
        <v>717</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hidden="1" customHeight="1">
      <c r="A586" s="57" t="s">
        <v>1381</v>
      </c>
      <c r="B586" s="58">
        <f>IFERROR(VLOOKUP(VENTAS[[#This Row],[Código del producto Vendido]],STOCK[],25,FALSE),"-")</f>
        <v>0</v>
      </c>
      <c r="C586" s="58"/>
      <c r="D586" s="58"/>
      <c r="E586" s="58" t="s">
        <v>748</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hidden="1" customHeight="1">
      <c r="A587" s="57" t="s">
        <v>1381</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hidden="1" customHeight="1">
      <c r="A588" s="57" t="s">
        <v>1381</v>
      </c>
      <c r="B588" s="58">
        <f>IFERROR(VLOOKUP(VENTAS[[#This Row],[Código del producto Vendido]],STOCK[],25,FALSE),"-")</f>
        <v>0</v>
      </c>
      <c r="C588" s="58"/>
      <c r="D588" s="58"/>
      <c r="E588" s="58" t="s">
        <v>785</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hidden="1" customHeight="1">
      <c r="A589" s="57" t="s">
        <v>1381</v>
      </c>
      <c r="B589" s="58">
        <f>IFERROR(VLOOKUP(VENTAS[[#This Row],[Código del producto Vendido]],STOCK[],25,FALSE),"-")</f>
        <v>0</v>
      </c>
      <c r="C589" s="58"/>
      <c r="D589" s="58"/>
      <c r="E589" s="58" t="s">
        <v>825</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hidden="1" customHeight="1">
      <c r="A590" s="57" t="s">
        <v>1381</v>
      </c>
      <c r="B590" s="58">
        <f>IFERROR(VLOOKUP(VENTAS[[#This Row],[Código del producto Vendido]],STOCK[],25,FALSE),"-")</f>
        <v>0</v>
      </c>
      <c r="C590" s="58"/>
      <c r="D590" s="58"/>
      <c r="E590" s="58" t="s">
        <v>826</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hidden="1" customHeight="1">
      <c r="A591" s="57" t="s">
        <v>1381</v>
      </c>
      <c r="B591" s="58">
        <f>IFERROR(VLOOKUP(VENTAS[[#This Row],[Código del producto Vendido]],STOCK[],25,FALSE),"-")</f>
        <v>0</v>
      </c>
      <c r="C591" s="58"/>
      <c r="D591" s="58"/>
      <c r="E591" s="58" t="s">
        <v>973</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hidden="1" customHeight="1">
      <c r="A592" s="57" t="s">
        <v>1381</v>
      </c>
      <c r="B592" s="58">
        <f>IFERROR(VLOOKUP(VENTAS[[#This Row],[Código del producto Vendido]],STOCK[],25,FALSE),"-")</f>
        <v>0</v>
      </c>
      <c r="C592" s="58"/>
      <c r="D592" s="58"/>
      <c r="E592" s="58" t="s">
        <v>867</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hidden="1" customHeight="1">
      <c r="A593" s="57" t="s">
        <v>1381</v>
      </c>
      <c r="B593" s="58">
        <f>IFERROR(VLOOKUP(VENTAS[[#This Row],[Código del producto Vendido]],STOCK[],25,FALSE),"-")</f>
        <v>0</v>
      </c>
      <c r="C593" s="58"/>
      <c r="D593" s="58"/>
      <c r="E593" s="58" t="s">
        <v>880</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hidden="1" customHeight="1">
      <c r="A594" s="57" t="s">
        <v>1381</v>
      </c>
      <c r="B594" s="58" t="str">
        <f>IFERROR(VLOOKUP(VENTAS[[#This Row],[Código del producto Vendido]],STOCK[],25,FALSE),"-")</f>
        <v>Recibido Freddy 24Mayo</v>
      </c>
      <c r="C594" s="58"/>
      <c r="D594" s="58"/>
      <c r="E594" s="58" t="s">
        <v>902</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hidden="1" customHeight="1">
      <c r="A595" s="57" t="s">
        <v>1381</v>
      </c>
      <c r="B595" s="58" t="str">
        <f>IFERROR(VLOOKUP(VENTAS[[#This Row],[Código del producto Vendido]],STOCK[],25,FALSE),"-")</f>
        <v>Recibido Freddy 12Mayo</v>
      </c>
      <c r="C595" s="58"/>
      <c r="D595" s="58"/>
      <c r="E595" s="58" t="s">
        <v>910</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hidden="1" customHeight="1">
      <c r="A596" s="57" t="s">
        <v>1381</v>
      </c>
      <c r="B596" s="58">
        <f>IFERROR(VLOOKUP(VENTAS[[#This Row],[Código del producto Vendido]],STOCK[],25,FALSE),"-")</f>
        <v>0</v>
      </c>
      <c r="C596" s="58"/>
      <c r="D596" s="58"/>
      <c r="E596" s="58" t="s">
        <v>920</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hidden="1" customHeight="1">
      <c r="A597" s="57" t="s">
        <v>1381</v>
      </c>
      <c r="B597" s="58">
        <f>IFERROR(VLOOKUP(VENTAS[[#This Row],[Código del producto Vendido]],STOCK[],25,FALSE),"-")</f>
        <v>0</v>
      </c>
      <c r="C597" s="58"/>
      <c r="D597" s="58"/>
      <c r="E597" s="58" t="s">
        <v>1110</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hidden="1" customHeight="1">
      <c r="A598" s="57" t="s">
        <v>1381</v>
      </c>
      <c r="B598" s="58">
        <f>IFERROR(VLOOKUP(VENTAS[[#This Row],[Código del producto Vendido]],STOCK[],25,FALSE),"-")</f>
        <v>0</v>
      </c>
      <c r="C598" s="58"/>
      <c r="D598" s="58"/>
      <c r="E598" s="58" t="s">
        <v>1213</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hidden="1" customHeight="1">
      <c r="A599" s="57" t="s">
        <v>1381</v>
      </c>
      <c r="B599" s="58">
        <f>IFERROR(VLOOKUP(VENTAS[[#This Row],[Código del producto Vendido]],STOCK[],25,FALSE),"-")</f>
        <v>0</v>
      </c>
      <c r="C599" s="58"/>
      <c r="D599" s="58"/>
      <c r="E599" s="58" t="s">
        <v>1214</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hidden="1" customHeight="1">
      <c r="A600" s="57" t="s">
        <v>1381</v>
      </c>
      <c r="B600" s="58">
        <f>IFERROR(VLOOKUP(VENTAS[[#This Row],[Código del producto Vendido]],STOCK[],25,FALSE),"-")</f>
        <v>0</v>
      </c>
      <c r="C600" s="58"/>
      <c r="D600" s="58"/>
      <c r="E600" s="58" t="s">
        <v>1217</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hidden="1" customHeight="1">
      <c r="A601" s="57" t="s">
        <v>1381</v>
      </c>
      <c r="B601" s="58">
        <f>IFERROR(VLOOKUP(VENTAS[[#This Row],[Código del producto Vendido]],STOCK[],25,FALSE),"-")</f>
        <v>0</v>
      </c>
      <c r="C601" s="58"/>
      <c r="D601" s="58"/>
      <c r="E601" s="58" t="s">
        <v>1393</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hidden="1" customHeight="1">
      <c r="A602" s="57" t="s">
        <v>1381</v>
      </c>
      <c r="B602" s="58" t="str">
        <f>IFERROR(VLOOKUP(VENTAS[[#This Row],[Código del producto Vendido]],STOCK[],25,FALSE),"-")</f>
        <v>COMPRA F21</v>
      </c>
      <c r="C602" s="58"/>
      <c r="D602" s="58"/>
      <c r="E602" s="58" t="s">
        <v>1267</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hidden="1" customHeight="1">
      <c r="A603" s="57" t="s">
        <v>1381</v>
      </c>
      <c r="B603" s="58" t="str">
        <f>IFERROR(VLOOKUP(VENTAS[[#This Row],[Código del producto Vendido]],STOCK[],25,FALSE),"-")</f>
        <v>COMPRA F21</v>
      </c>
      <c r="C603" s="58"/>
      <c r="D603" s="58"/>
      <c r="E603" s="58" t="s">
        <v>1288</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hidden="1" customHeight="1">
      <c r="A604" s="57" t="s">
        <v>1381</v>
      </c>
      <c r="B604" s="58" t="str">
        <f>IFERROR(VLOOKUP(VENTAS[[#This Row],[Código del producto Vendido]],STOCK[],25,FALSE),"-")</f>
        <v>COMPRA F21</v>
      </c>
      <c r="C604" s="58"/>
      <c r="D604" s="58"/>
      <c r="E604" s="58" t="s">
        <v>1289</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hidden="1" customHeight="1">
      <c r="A605" s="57" t="s">
        <v>1381</v>
      </c>
      <c r="B605" s="58">
        <f>IFERROR(VLOOKUP(VENTAS[[#This Row],[Código del producto Vendido]],STOCK[],25,FALSE),"-")</f>
        <v>0</v>
      </c>
      <c r="C605" s="58"/>
      <c r="D605" s="58"/>
      <c r="E605" s="58" t="s">
        <v>790</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hidden="1" customHeight="1">
      <c r="A606" s="57" t="s">
        <v>1381</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hidden="1" customHeight="1">
      <c r="A607" s="57" t="s">
        <v>1381</v>
      </c>
      <c r="B607" s="58" t="str">
        <f>IFERROR(VLOOKUP(VENTAS[[#This Row],[Código del producto Vendido]],STOCK[],25,FALSE),"-")</f>
        <v>-</v>
      </c>
      <c r="C607" s="58"/>
      <c r="D607" s="58"/>
      <c r="E607" s="58" t="s">
        <v>1083</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hidden="1" customHeight="1">
      <c r="A608" s="57" t="s">
        <v>1381</v>
      </c>
      <c r="B608" s="58">
        <f>IFERROR(VLOOKUP(VENTAS[[#This Row],[Código del producto Vendido]],STOCK[],25,FALSE),"-")</f>
        <v>0</v>
      </c>
      <c r="C608" s="58"/>
      <c r="D608" s="58"/>
      <c r="E608" s="58" t="s">
        <v>1370</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hidden="1" customHeight="1">
      <c r="A609" s="57" t="s">
        <v>1381</v>
      </c>
      <c r="B609" s="58">
        <f>IFERROR(VLOOKUP(VENTAS[[#This Row],[Código del producto Vendido]],STOCK[],25,FALSE),"-")</f>
        <v>0</v>
      </c>
      <c r="C609" s="58"/>
      <c r="D609" s="58"/>
      <c r="E609" s="58" t="s">
        <v>1393</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hidden="1" customHeight="1">
      <c r="A610" s="57" t="s">
        <v>1381</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hidden="1" customHeight="1">
      <c r="A611" s="57" t="s">
        <v>1487</v>
      </c>
      <c r="B611" s="58">
        <f>IFERROR(VLOOKUP(VENTAS[[#This Row],[Código del producto Vendido]],STOCK[],25,FALSE),"-")</f>
        <v>0</v>
      </c>
      <c r="C611" s="58"/>
      <c r="D611" s="58"/>
      <c r="E611" s="58" t="s">
        <v>668</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hidden="1" customHeight="1">
      <c r="A612" s="57" t="s">
        <v>1487</v>
      </c>
      <c r="B612" s="58">
        <f>IFERROR(VLOOKUP(VENTAS[[#This Row],[Código del producto Vendido]],STOCK[],25,FALSE),"-")</f>
        <v>0</v>
      </c>
      <c r="C612" s="58"/>
      <c r="D612" s="58" t="s">
        <v>1488</v>
      </c>
      <c r="E612" s="58" t="s">
        <v>586</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hidden="1" customHeight="1">
      <c r="A613" s="57" t="s">
        <v>1487</v>
      </c>
      <c r="B613" s="58">
        <f>IFERROR(VLOOKUP(VENTAS[[#This Row],[Código del producto Vendido]],STOCK[],25,FALSE),"-")</f>
        <v>0</v>
      </c>
      <c r="C613" s="58"/>
      <c r="D613" s="58"/>
      <c r="E613" s="58" t="s">
        <v>586</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hidden="1" customHeight="1">
      <c r="A614" s="57" t="s">
        <v>1487</v>
      </c>
      <c r="B614" s="58" t="str">
        <f>IFERROR(VLOOKUP(VENTAS[[#This Row],[Código del producto Vendido]],STOCK[],25,FALSE),"-")</f>
        <v>Yenma 19 Mayo</v>
      </c>
      <c r="C614" s="58"/>
      <c r="D614" s="58" t="s">
        <v>1488</v>
      </c>
      <c r="E614" s="58" t="s">
        <v>630</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hidden="1" customHeight="1">
      <c r="A615" s="57" t="s">
        <v>1487</v>
      </c>
      <c r="B615" s="58" t="str">
        <f>IFERROR(VLOOKUP(VENTAS[[#This Row],[Código del producto Vendido]],STOCK[],25,FALSE),"-")</f>
        <v>Recibido Freddy 12Mayo</v>
      </c>
      <c r="C615" s="58"/>
      <c r="D615" s="58"/>
      <c r="E615" s="58" t="s">
        <v>854</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hidden="1" customHeight="1">
      <c r="A616" s="57" t="s">
        <v>1487</v>
      </c>
      <c r="B616" s="58">
        <f>IFERROR(VLOOKUP(VENTAS[[#This Row],[Código del producto Vendido]],STOCK[],25,FALSE),"-")</f>
        <v>0</v>
      </c>
      <c r="C616" s="58"/>
      <c r="D616" s="58"/>
      <c r="E616" s="58" t="s">
        <v>880</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hidden="1" customHeight="1">
      <c r="A617" s="57" t="s">
        <v>1487</v>
      </c>
      <c r="B617" s="58" t="str">
        <f>IFERROR(VLOOKUP(VENTAS[[#This Row],[Código del producto Vendido]],STOCK[],25,FALSE),"-")</f>
        <v>Recibido Freddy 12 junio</v>
      </c>
      <c r="C617" s="58"/>
      <c r="D617" s="58"/>
      <c r="E617" s="58" t="s">
        <v>926</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hidden="1" customHeight="1">
      <c r="A618" s="57" t="s">
        <v>1487</v>
      </c>
      <c r="B618" s="58" t="str">
        <f>IFERROR(VLOOKUP(VENTAS[[#This Row],[Código del producto Vendido]],STOCK[],25,FALSE),"-")</f>
        <v>Viaje Agosto</v>
      </c>
      <c r="C618" s="58"/>
      <c r="D618" s="58"/>
      <c r="E618" s="58" t="s">
        <v>1040</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hidden="1" customHeight="1">
      <c r="A619" s="57" t="s">
        <v>1487</v>
      </c>
      <c r="B619" s="58" t="str">
        <f>IFERROR(VLOOKUP(VENTAS[[#This Row],[Código del producto Vendido]],STOCK[],25,FALSE),"-")</f>
        <v>Recibido Freddy 24Mayo</v>
      </c>
      <c r="C619" s="58"/>
      <c r="D619" s="58"/>
      <c r="E619" s="58" t="s">
        <v>903</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hidden="1" customHeight="1">
      <c r="A620" s="57" t="s">
        <v>1487</v>
      </c>
      <c r="B620" s="58" t="str">
        <f>IFERROR(VLOOKUP(VENTAS[[#This Row],[Código del producto Vendido]],STOCK[],25,FALSE),"-")</f>
        <v>Viaje Agosto</v>
      </c>
      <c r="C620" s="58"/>
      <c r="D620" s="58"/>
      <c r="E620" s="58" t="s">
        <v>1082</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hidden="1" customHeight="1">
      <c r="A621" s="57" t="s">
        <v>1487</v>
      </c>
      <c r="B621" s="58">
        <f>IFERROR(VLOOKUP(VENTAS[[#This Row],[Código del producto Vendido]],STOCK[],25,FALSE),"-")</f>
        <v>0</v>
      </c>
      <c r="C621" s="58"/>
      <c r="D621" s="58"/>
      <c r="E621" s="58" t="s">
        <v>1110</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hidden="1" customHeight="1">
      <c r="A622" s="57" t="s">
        <v>1487</v>
      </c>
      <c r="B622" s="58">
        <f>IFERROR(VLOOKUP(VENTAS[[#This Row],[Código del producto Vendido]],STOCK[],25,FALSE),"-")</f>
        <v>0</v>
      </c>
      <c r="C622" s="58"/>
      <c r="D622" s="58"/>
      <c r="E622" s="58" t="s">
        <v>1115</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hidden="1" customHeight="1">
      <c r="A623" s="57" t="s">
        <v>1487</v>
      </c>
      <c r="B623" s="58">
        <f>IFERROR(VLOOKUP(VENTAS[[#This Row],[Código del producto Vendido]],STOCK[],25,FALSE),"-")</f>
        <v>0</v>
      </c>
      <c r="C623" s="58"/>
      <c r="D623" s="58"/>
      <c r="E623" s="58" t="s">
        <v>1208</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hidden="1" customHeight="1">
      <c r="A624" s="57" t="s">
        <v>1487</v>
      </c>
      <c r="B624" s="58">
        <f>IFERROR(VLOOKUP(VENTAS[[#This Row],[Código del producto Vendido]],STOCK[],25,FALSE),"-")</f>
        <v>0</v>
      </c>
      <c r="C624" s="58"/>
      <c r="D624" s="58"/>
      <c r="E624" s="58" t="s">
        <v>1209</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hidden="1" customHeight="1">
      <c r="A625" s="57" t="s">
        <v>1487</v>
      </c>
      <c r="B625" s="58">
        <f>IFERROR(VLOOKUP(VENTAS[[#This Row],[Código del producto Vendido]],STOCK[],25,FALSE),"-")</f>
        <v>0</v>
      </c>
      <c r="C625" s="58"/>
      <c r="D625" s="58"/>
      <c r="E625" s="58" t="s">
        <v>1210</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hidden="1" customHeight="1">
      <c r="A626" s="57" t="s">
        <v>1487</v>
      </c>
      <c r="B626" s="58">
        <f>IFERROR(VLOOKUP(VENTAS[[#This Row],[Código del producto Vendido]],STOCK[],25,FALSE),"-")</f>
        <v>0</v>
      </c>
      <c r="C626" s="58"/>
      <c r="D626" s="58"/>
      <c r="E626" s="58" t="s">
        <v>1211</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hidden="1" customHeight="1">
      <c r="A627" s="57" t="s">
        <v>1487</v>
      </c>
      <c r="B627" s="58">
        <f>IFERROR(VLOOKUP(VENTAS[[#This Row],[Código del producto Vendido]],STOCK[],25,FALSE),"-")</f>
        <v>0</v>
      </c>
      <c r="C627" s="58"/>
      <c r="D627" s="58"/>
      <c r="E627" s="58" t="s">
        <v>1238</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hidden="1" customHeight="1">
      <c r="A628" s="57" t="s">
        <v>1487</v>
      </c>
      <c r="B628" s="58">
        <f>IFERROR(VLOOKUP(VENTAS[[#This Row],[Código del producto Vendido]],STOCK[],25,FALSE),"-")</f>
        <v>0</v>
      </c>
      <c r="C628" s="58"/>
      <c r="D628" s="58"/>
      <c r="E628" s="58" t="s">
        <v>1240</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hidden="1" customHeight="1">
      <c r="A629" s="57" t="s">
        <v>1487</v>
      </c>
      <c r="B629" s="58" t="str">
        <f>IFERROR(VLOOKUP(VENTAS[[#This Row],[Código del producto Vendido]],STOCK[],25,FALSE),"-")</f>
        <v>Compra 11 dic 2023</v>
      </c>
      <c r="C629" s="58"/>
      <c r="D629" s="58"/>
      <c r="E629" s="58" t="s">
        <v>1246</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hidden="1" customHeight="1">
      <c r="A630" s="57" t="s">
        <v>1487</v>
      </c>
      <c r="B630" s="58">
        <f>IFERROR(VLOOKUP(VENTAS[[#This Row],[Código del producto Vendido]],STOCK[],25,FALSE),"-")</f>
        <v>0</v>
      </c>
      <c r="C630" s="58"/>
      <c r="D630" s="58"/>
      <c r="E630" s="58" t="s">
        <v>1253</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hidden="1" customHeight="1">
      <c r="A631" s="57" t="s">
        <v>1487</v>
      </c>
      <c r="B631" s="58">
        <f>IFERROR(VLOOKUP(VENTAS[[#This Row],[Código del producto Vendido]],STOCK[],25,FALSE),"-")</f>
        <v>0</v>
      </c>
      <c r="C631" s="58"/>
      <c r="D631" s="58"/>
      <c r="E631" s="58" t="s">
        <v>1254</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hidden="1" customHeight="1">
      <c r="A632" s="57" t="s">
        <v>1487</v>
      </c>
      <c r="B632" s="58" t="str">
        <f>IFERROR(VLOOKUP(VENTAS[[#This Row],[Código del producto Vendido]],STOCK[],25,FALSE),"-")</f>
        <v>Yenma 19 Mayo</v>
      </c>
      <c r="C632" s="58"/>
      <c r="D632" s="58"/>
      <c r="E632" s="58" t="s">
        <v>604</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hidden="1" customHeight="1">
      <c r="A633" s="57" t="s">
        <v>1487</v>
      </c>
      <c r="B633" s="58">
        <f>IFERROR(VLOOKUP(VENTAS[[#This Row],[Código del producto Vendido]],STOCK[],25,FALSE),"-")</f>
        <v>0</v>
      </c>
      <c r="C633" s="58"/>
      <c r="D633" s="58"/>
      <c r="E633" s="58" t="s">
        <v>757</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hidden="1" customHeight="1">
      <c r="A634" s="57" t="s">
        <v>1487</v>
      </c>
      <c r="B634" s="58" t="str">
        <f>IFERROR(VLOOKUP(VENTAS[[#This Row],[Código del producto Vendido]],STOCK[],25,FALSE),"-")</f>
        <v>Compra 7/12/2023</v>
      </c>
      <c r="C634" s="58"/>
      <c r="D634" s="58"/>
      <c r="E634" s="58" t="s">
        <v>1351</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hidden="1" customHeight="1">
      <c r="A635" s="57" t="s">
        <v>1487</v>
      </c>
      <c r="B635" s="58" t="str">
        <f>IFERROR(VLOOKUP(VENTAS[[#This Row],[Código del producto Vendido]],STOCK[],25,FALSE),"-")</f>
        <v>Compra 7/12/2023</v>
      </c>
      <c r="C635" s="58"/>
      <c r="D635" s="58"/>
      <c r="E635" s="58" t="s">
        <v>1364</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hidden="1" customHeight="1">
      <c r="A636" s="57" t="s">
        <v>1487</v>
      </c>
      <c r="B636" s="58" t="str">
        <f>IFERROR(VLOOKUP(VENTAS[[#This Row],[Código del producto Vendido]],STOCK[],25,FALSE),"-")</f>
        <v>Compra 9/12/2023</v>
      </c>
      <c r="C636" s="58"/>
      <c r="D636" s="58"/>
      <c r="E636" s="58" t="s">
        <v>1455</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hidden="1" customHeight="1">
      <c r="A637" s="57" t="s">
        <v>1487</v>
      </c>
      <c r="B637" s="58" t="str">
        <f>IFERROR(VLOOKUP(VENTAS[[#This Row],[Código del producto Vendido]],STOCK[],25,FALSE),"-")</f>
        <v>Compra 7/12/2023</v>
      </c>
      <c r="C637" s="58" t="s">
        <v>1491</v>
      </c>
      <c r="D637" s="58" t="s">
        <v>1492</v>
      </c>
      <c r="E637" s="58" t="s">
        <v>1348</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hidden="1" customHeight="1">
      <c r="A638" s="57" t="s">
        <v>1487</v>
      </c>
      <c r="B638" s="58" t="str">
        <f>IFERROR(VLOOKUP(VENTAS[[#This Row],[Código del producto Vendido]],STOCK[],25,FALSE),"-")</f>
        <v>Compra 7/12/2023</v>
      </c>
      <c r="C638" s="58"/>
      <c r="D638" s="58" t="s">
        <v>1493</v>
      </c>
      <c r="E638" s="58" t="s">
        <v>1357</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hidden="1" customHeight="1">
      <c r="A639" s="57" t="s">
        <v>1487</v>
      </c>
      <c r="B639" s="58" t="str">
        <f>IFERROR(VLOOKUP(VENTAS[[#This Row],[Código del producto Vendido]],STOCK[],25,FALSE),"-")</f>
        <v>Compra 7/12/2023</v>
      </c>
      <c r="C639" s="58"/>
      <c r="D639" s="58" t="s">
        <v>1494</v>
      </c>
      <c r="E639" s="58" t="s">
        <v>1333</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hidden="1" customHeight="1">
      <c r="A640" s="57" t="s">
        <v>1487</v>
      </c>
      <c r="B640" s="58" t="str">
        <f>IFERROR(VLOOKUP(VENTAS[[#This Row],[Código del producto Vendido]],STOCK[],25,FALSE),"-")</f>
        <v>Compra 7/12/2023</v>
      </c>
      <c r="C640" s="58"/>
      <c r="D640" s="58" t="s">
        <v>1488</v>
      </c>
      <c r="E640" s="58" t="s">
        <v>1338</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hidden="1" customHeight="1">
      <c r="A641" s="57" t="s">
        <v>1487</v>
      </c>
      <c r="B641" s="58" t="str">
        <f>IFERROR(VLOOKUP(VENTAS[[#This Row],[Código del producto Vendido]],STOCK[],25,FALSE),"-")</f>
        <v>-</v>
      </c>
      <c r="C641" s="58"/>
      <c r="D641" s="58" t="s">
        <v>1494</v>
      </c>
      <c r="E641" s="58" t="s">
        <v>1332</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hidden="1" customHeight="1">
      <c r="A642" s="57" t="s">
        <v>1487</v>
      </c>
      <c r="B642" s="58" t="str">
        <f>IFERROR(VLOOKUP(VENTAS[[#This Row],[Código del producto Vendido]],STOCK[],25,FALSE),"-")</f>
        <v>Compra 7/12/2023</v>
      </c>
      <c r="C642" s="58"/>
      <c r="D642" s="58" t="s">
        <v>1494</v>
      </c>
      <c r="E642" s="58" t="s">
        <v>1331</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hidden="1" customHeight="1">
      <c r="A643" s="57" t="s">
        <v>1487</v>
      </c>
      <c r="B643" s="58" t="str">
        <f>IFERROR(VLOOKUP(VENTAS[[#This Row],[Código del producto Vendido]],STOCK[],25,FALSE),"-")</f>
        <v>Recibido Freddy 24Mayo</v>
      </c>
      <c r="C643" s="58"/>
      <c r="D643" s="58" t="s">
        <v>1494</v>
      </c>
      <c r="E643" s="58" t="s">
        <v>904</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hidden="1" customHeight="1">
      <c r="A644" s="57" t="s">
        <v>1487</v>
      </c>
      <c r="B644" s="58" t="str">
        <f>IFERROR(VLOOKUP(VENTAS[[#This Row],[Código del producto Vendido]],STOCK[],25,FALSE),"-")</f>
        <v>Viaje Agosto</v>
      </c>
      <c r="C644" s="58"/>
      <c r="D644" s="58" t="s">
        <v>1494</v>
      </c>
      <c r="E644" s="58" t="s">
        <v>983</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hidden="1" customHeight="1">
      <c r="A645" s="57" t="s">
        <v>1487</v>
      </c>
      <c r="B645" s="58" t="str">
        <f>IFERROR(VLOOKUP(VENTAS[[#This Row],[Código del producto Vendido]],STOCK[],25,FALSE),"-")</f>
        <v>Compra 7/12/2023</v>
      </c>
      <c r="C645" s="58"/>
      <c r="D645" s="58"/>
      <c r="E645" s="58" t="s">
        <v>1309</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hidden="1" customHeight="1">
      <c r="A646" s="57" t="s">
        <v>1487</v>
      </c>
      <c r="B646" s="58" t="str">
        <f>IFERROR(VLOOKUP(VENTAS[[#This Row],[Código del producto Vendido]],STOCK[],25,FALSE),"-")</f>
        <v>Compra 7/12/2023</v>
      </c>
      <c r="C646" s="58"/>
      <c r="D646" s="58"/>
      <c r="E646" s="58" t="s">
        <v>1311</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hidden="1" customHeight="1">
      <c r="A647" s="57" t="s">
        <v>1487</v>
      </c>
      <c r="B647" s="58" t="str">
        <f>IFERROR(VLOOKUP(VENTAS[[#This Row],[Código del producto Vendido]],STOCK[],25,FALSE),"-")</f>
        <v>Compra 7/12/2023</v>
      </c>
      <c r="C647" s="58"/>
      <c r="D647" s="58" t="s">
        <v>1495</v>
      </c>
      <c r="E647" s="58" t="s">
        <v>1316</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hidden="1" customHeight="1">
      <c r="A648" s="57" t="s">
        <v>1487</v>
      </c>
      <c r="B648" s="58" t="str">
        <f>IFERROR(VLOOKUP(VENTAS[[#This Row],[Código del producto Vendido]],STOCK[],25,FALSE),"-")</f>
        <v>Compra 7/12/2023</v>
      </c>
      <c r="C648" s="58"/>
      <c r="D648" s="58"/>
      <c r="E648" s="58" t="s">
        <v>1328</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hidden="1" customHeight="1">
      <c r="A649" s="57" t="s">
        <v>1487</v>
      </c>
      <c r="B649" s="58" t="str">
        <f>IFERROR(VLOOKUP(VENTAS[[#This Row],[Código del producto Vendido]],STOCK[],25,FALSE),"-")</f>
        <v>Compra 7/12/2023</v>
      </c>
      <c r="C649" s="58"/>
      <c r="D649" s="58"/>
      <c r="E649" s="58" t="s">
        <v>1344</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hidden="1" customHeight="1">
      <c r="A650" s="57" t="s">
        <v>1487</v>
      </c>
      <c r="B650" s="58" t="str">
        <f>IFERROR(VLOOKUP(VENTAS[[#This Row],[Código del producto Vendido]],STOCK[],25,FALSE),"-")</f>
        <v>Compra 7/12/2023</v>
      </c>
      <c r="C650" s="58"/>
      <c r="D650" s="58"/>
      <c r="E650" s="58" t="s">
        <v>1345</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hidden="1" customHeight="1">
      <c r="A651" s="57" t="s">
        <v>1487</v>
      </c>
      <c r="B651" s="58" t="str">
        <f>IFERROR(VLOOKUP(VENTAS[[#This Row],[Código del producto Vendido]],STOCK[],25,FALSE),"-")</f>
        <v>Compra 7/12/2023</v>
      </c>
      <c r="C651" s="58"/>
      <c r="D651" s="58"/>
      <c r="E651" s="58" t="s">
        <v>1355</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hidden="1" customHeight="1">
      <c r="A652" s="57" t="s">
        <v>1487</v>
      </c>
      <c r="B652" s="58" t="str">
        <f>IFERROR(VLOOKUP(VENTAS[[#This Row],[Código del producto Vendido]],STOCK[],25,FALSE),"-")</f>
        <v>Compra 7/12/2023</v>
      </c>
      <c r="C652" s="58"/>
      <c r="D652" s="58"/>
      <c r="E652" s="58" t="s">
        <v>1305</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hidden="1" customHeight="1">
      <c r="A653" s="57" t="s">
        <v>1487</v>
      </c>
      <c r="B653" s="58" t="str">
        <f>IFERROR(VLOOKUP(VENTAS[[#This Row],[Código del producto Vendido]],STOCK[],25,FALSE),"-")</f>
        <v>Compra 7/12/2023</v>
      </c>
      <c r="C653" s="58"/>
      <c r="D653" s="58" t="s">
        <v>1494</v>
      </c>
      <c r="E653" s="58" t="s">
        <v>1335</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hidden="1" customHeight="1">
      <c r="A654" s="57" t="s">
        <v>1487</v>
      </c>
      <c r="B654" s="58" t="str">
        <f>IFERROR(VLOOKUP(VENTAS[[#This Row],[Código del producto Vendido]],STOCK[],25,FALSE),"-")</f>
        <v>COMPRA F21</v>
      </c>
      <c r="C654" s="58"/>
      <c r="D654" s="58"/>
      <c r="E654" s="58" t="s">
        <v>1291</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hidden="1" customHeight="1">
      <c r="A655" s="57" t="s">
        <v>1487</v>
      </c>
      <c r="B655" s="58" t="str">
        <f>IFERROR(VLOOKUP(VENTAS[[#This Row],[Código del producto Vendido]],STOCK[],25,FALSE),"-")</f>
        <v>COMPRA F21</v>
      </c>
      <c r="C655" s="58"/>
      <c r="D655" s="58"/>
      <c r="E655" s="58" t="s">
        <v>1292</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hidden="1" customHeight="1">
      <c r="A656" s="57" t="s">
        <v>1487</v>
      </c>
      <c r="B656" s="58">
        <f>IFERROR(VLOOKUP(VENTAS[[#This Row],[Código del producto Vendido]],STOCK[],25,FALSE),"-")</f>
        <v>0</v>
      </c>
      <c r="C656" s="58"/>
      <c r="D656" s="58"/>
      <c r="E656" s="58" t="s">
        <v>1297</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hidden="1" customHeight="1">
      <c r="A657" s="57" t="s">
        <v>1487</v>
      </c>
      <c r="B657" s="58" t="str">
        <f>IFERROR(VLOOKUP(VENTAS[[#This Row],[Código del producto Vendido]],STOCK[],25,FALSE),"-")</f>
        <v>Compra 7/12/2023</v>
      </c>
      <c r="C657" s="58"/>
      <c r="D657" s="58"/>
      <c r="E657" s="58" t="s">
        <v>1319</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hidden="1" customHeight="1">
      <c r="A658" s="57" t="s">
        <v>1487</v>
      </c>
      <c r="B658" s="58">
        <f>IFERROR(VLOOKUP(VENTAS[[#This Row],[Código del producto Vendido]],STOCK[],25,FALSE),"-")</f>
        <v>0</v>
      </c>
      <c r="C658" s="58"/>
      <c r="D658" s="58"/>
      <c r="E658" s="58" t="s">
        <v>585</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hidden="1" customHeight="1">
      <c r="A659" s="57" t="s">
        <v>1487</v>
      </c>
      <c r="B659" s="58">
        <f>IFERROR(VLOOKUP(VENTAS[[#This Row],[Código del producto Vendido]],STOCK[],25,FALSE),"-")</f>
        <v>0</v>
      </c>
      <c r="C659" s="58"/>
      <c r="D659" s="58" t="s">
        <v>1488</v>
      </c>
      <c r="E659" s="58" t="s">
        <v>585</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hidden="1" customHeight="1">
      <c r="A660" s="57" t="s">
        <v>1487</v>
      </c>
      <c r="B660" s="58" t="str">
        <f>IFERROR(VLOOKUP(VENTAS[[#This Row],[Código del producto Vendido]],STOCK[],25,FALSE),"-")</f>
        <v>Compra 7/12/2023</v>
      </c>
      <c r="C660" s="58"/>
      <c r="D660" s="58"/>
      <c r="E660" s="58" t="s">
        <v>1344</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hidden="1" customHeight="1">
      <c r="A661" s="57"/>
      <c r="B661" s="58" t="str">
        <f>IFERROR(VLOOKUP(VENTAS[[#This Row],[Código del producto Vendido]],STOCK[],25,FALSE),"-")</f>
        <v>Compra 9/12/2023</v>
      </c>
      <c r="C661" s="58"/>
      <c r="D661" s="58"/>
      <c r="E661" s="58" t="s">
        <v>1417</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hidden="1" customHeight="1">
      <c r="A662" s="57"/>
      <c r="B662" s="58" t="str">
        <f>IFERROR(VLOOKUP(VENTAS[[#This Row],[Código del producto Vendido]],STOCK[],25,FALSE),"-")</f>
        <v>Compra 9/12/2023</v>
      </c>
      <c r="C662" s="58"/>
      <c r="D662" s="58"/>
      <c r="E662" s="58" t="s">
        <v>1426</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hidden="1" customHeight="1">
      <c r="A663" s="57"/>
      <c r="B663" s="58" t="str">
        <f>IFERROR(VLOOKUP(VENTAS[[#This Row],[Código del producto Vendido]],STOCK[],25,FALSE),"-")</f>
        <v>Compra 9/12/2023</v>
      </c>
      <c r="C663" s="58"/>
      <c r="D663" s="58" t="s">
        <v>1186</v>
      </c>
      <c r="E663" s="58" t="s">
        <v>1433</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hidden="1" customHeight="1">
      <c r="A664" s="57"/>
      <c r="B664" s="58" t="str">
        <f>IFERROR(VLOOKUP(VENTAS[[#This Row],[Código del producto Vendido]],STOCK[],25,FALSE),"-")</f>
        <v>Compra 9/12/2023</v>
      </c>
      <c r="C664" s="58"/>
      <c r="D664" s="58" t="s">
        <v>1494</v>
      </c>
      <c r="E664" s="58" t="s">
        <v>1441</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hidden="1" customHeight="1">
      <c r="A665" s="57">
        <v>45326</v>
      </c>
      <c r="B665" s="58" t="str">
        <f>IFERROR(VLOOKUP(VENTAS[[#This Row],[Código del producto Vendido]],STOCK[],25,FALSE),"-")</f>
        <v>Compra 9/12/2023</v>
      </c>
      <c r="C665" s="58"/>
      <c r="D665" s="58" t="s">
        <v>991</v>
      </c>
      <c r="E665" s="58" t="s">
        <v>1444</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hidden="1" customHeight="1">
      <c r="A666" s="57">
        <v>45326</v>
      </c>
      <c r="B666" s="58" t="str">
        <f>IFERROR(VLOOKUP(VENTAS[[#This Row],[Código del producto Vendido]],STOCK[],25,FALSE),"-")</f>
        <v>Compra 9/12/2023</v>
      </c>
      <c r="C666" s="58"/>
      <c r="D666" s="58" t="s">
        <v>991</v>
      </c>
      <c r="E666" s="58" t="s">
        <v>1434</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hidden="1" customHeight="1">
      <c r="A667" s="57">
        <v>45326</v>
      </c>
      <c r="B667" s="58" t="str">
        <f>IFERROR(VLOOKUP(VENTAS[[#This Row],[Código del producto Vendido]],STOCK[],25,FALSE),"-")</f>
        <v>Compra 9/12/2023</v>
      </c>
      <c r="C667" s="58"/>
      <c r="D667" s="58" t="s">
        <v>991</v>
      </c>
      <c r="E667" s="58" t="s">
        <v>1448</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hidden="1" customHeight="1">
      <c r="A668" s="57">
        <v>45326</v>
      </c>
      <c r="B668" s="58">
        <f>IFERROR(VLOOKUP(VENTAS[[#This Row],[Código del producto Vendido]],STOCK[],25,FALSE),"-")</f>
        <v>0</v>
      </c>
      <c r="C668" s="58"/>
      <c r="D668" s="58" t="s">
        <v>991</v>
      </c>
      <c r="E668" s="58" t="s">
        <v>726</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hidden="1" customHeight="1">
      <c r="A669" s="57">
        <v>45326</v>
      </c>
      <c r="B669" s="58">
        <f>IFERROR(VLOOKUP(VENTAS[[#This Row],[Código del producto Vendido]],STOCK[],25,FALSE),"-")</f>
        <v>0</v>
      </c>
      <c r="C669" s="58"/>
      <c r="D669" s="58" t="s">
        <v>991</v>
      </c>
      <c r="E669" s="58" t="s">
        <v>1105</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hidden="1" customHeight="1">
      <c r="A670" s="57"/>
      <c r="B670" s="58" t="str">
        <f>IFERROR(VLOOKUP(VENTAS[[#This Row],[Código del producto Vendido]],STOCK[],25,FALSE),"-")</f>
        <v>Compra 9/12/2023</v>
      </c>
      <c r="C670" s="58"/>
      <c r="D670" s="58"/>
      <c r="E670" s="58" t="s">
        <v>1415</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hidden="1" customHeight="1">
      <c r="A671" s="57"/>
      <c r="B671" s="58" t="str">
        <f>IFERROR(VLOOKUP(VENTAS[[#This Row],[Código del producto Vendido]],STOCK[],25,FALSE),"-")</f>
        <v>Compra 7/12/2023</v>
      </c>
      <c r="C671" s="58"/>
      <c r="D671" s="58"/>
      <c r="E671" s="58" t="s">
        <v>1346</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hidden="1" customHeight="1">
      <c r="A672" s="57" t="s">
        <v>1487</v>
      </c>
      <c r="B672" s="58">
        <f>IFERROR(VLOOKUP(VENTAS[[#This Row],[Código del producto Vendido]],STOCK[],25,FALSE),"-")</f>
        <v>0</v>
      </c>
      <c r="C672" s="58" t="s">
        <v>1497</v>
      </c>
      <c r="D672" s="58"/>
      <c r="E672" s="58" t="s">
        <v>792</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hidden="1" customHeight="1">
      <c r="A673" s="57"/>
      <c r="B673" s="58">
        <f>IFERROR(VLOOKUP(VENTAS[[#This Row],[Código del producto Vendido]],STOCK[],25,FALSE),"-")</f>
        <v>0</v>
      </c>
      <c r="C673" s="58" t="s">
        <v>1499</v>
      </c>
      <c r="D673" s="58"/>
      <c r="E673" s="58" t="s">
        <v>975</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hidden="1" customHeight="1">
      <c r="A674" s="57" t="s">
        <v>1501</v>
      </c>
      <c r="B674" s="58">
        <f>IFERROR(VLOOKUP(VENTAS[[#This Row],[Código del producto Vendido]],STOCK[],25,FALSE),"-")</f>
        <v>0</v>
      </c>
      <c r="C674" s="58"/>
      <c r="D674" s="58"/>
      <c r="E674" s="58" t="s">
        <v>1117</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hidden="1" customHeight="1">
      <c r="A675" s="57" t="s">
        <v>1501</v>
      </c>
      <c r="B675" s="58">
        <f>IFERROR(VLOOKUP(VENTAS[[#This Row],[Código del producto Vendido]],STOCK[],25,FALSE),"-")</f>
        <v>0</v>
      </c>
      <c r="C675" s="58"/>
      <c r="D675" s="58"/>
      <c r="E675" s="58" t="s">
        <v>1118</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hidden="1" customHeight="1">
      <c r="A676" s="57" t="s">
        <v>1501</v>
      </c>
      <c r="B676" s="58" t="str">
        <f>IFERROR(VLOOKUP(VENTAS[[#This Row],[Código del producto Vendido]],STOCK[],25,FALSE),"-")</f>
        <v>-</v>
      </c>
      <c r="C676" s="58"/>
      <c r="D676" s="58"/>
      <c r="E676" s="58" t="s">
        <v>1343</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hidden="1" customHeight="1">
      <c r="A677" s="57">
        <v>45324</v>
      </c>
      <c r="B677" s="58" t="str">
        <f>IFERROR(VLOOKUP(VENTAS[[#This Row],[Código del producto Vendido]],STOCK[],25,FALSE),"-")</f>
        <v>Compra 9/12/2023</v>
      </c>
      <c r="C677" s="58"/>
      <c r="D677" s="58" t="s">
        <v>1494</v>
      </c>
      <c r="E677" s="58" t="s">
        <v>1410</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hidden="1" customHeight="1">
      <c r="A678" s="57">
        <v>45325</v>
      </c>
      <c r="B678" s="58">
        <f>IFERROR(VLOOKUP(VENTAS[[#This Row],[Código del producto Vendido]],STOCK[],25,FALSE),"-")</f>
        <v>0</v>
      </c>
      <c r="C678" s="58" t="s">
        <v>1503</v>
      </c>
      <c r="D678" s="58"/>
      <c r="E678" s="58" t="s">
        <v>1223</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hidden="1"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hidden="1" customHeight="1">
      <c r="A680" s="57"/>
      <c r="B680" s="58" t="str">
        <f>IFERROR(VLOOKUP(VENTAS[[#This Row],[Código del producto Vendido]],STOCK[],25,FALSE),"-")</f>
        <v>Compra 7/12/2023</v>
      </c>
      <c r="C680" s="58"/>
      <c r="D680" s="58"/>
      <c r="E680" s="58" t="s">
        <v>1359</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hidden="1" customHeight="1">
      <c r="A681" s="57"/>
      <c r="B681" s="58">
        <f>IFERROR(VLOOKUP(VENTAS[[#This Row],[Código del producto Vendido]],STOCK[],25,FALSE),"-")</f>
        <v>0</v>
      </c>
      <c r="C681" s="58"/>
      <c r="D681" s="58"/>
      <c r="E681" s="58" t="s">
        <v>1252</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hidden="1" customHeight="1">
      <c r="A682" s="57" t="s">
        <v>1203</v>
      </c>
      <c r="B682" s="58">
        <f>IFERROR(VLOOKUP(VENTAS[[#This Row],[Código del producto Vendido]],STOCK[],25,FALSE),"-")</f>
        <v>0</v>
      </c>
      <c r="C682" s="58"/>
      <c r="D682" s="58"/>
      <c r="E682" s="58" t="s">
        <v>917</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hidden="1" customHeight="1">
      <c r="A683" s="57" t="s">
        <v>1501</v>
      </c>
      <c r="B683" s="58">
        <f>IFERROR(VLOOKUP(VENTAS[[#This Row],[Código del producto Vendido]],STOCK[],25,FALSE),"-")</f>
        <v>0</v>
      </c>
      <c r="C683" s="58"/>
      <c r="D683" s="58"/>
      <c r="E683" s="58" t="s">
        <v>879</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hidden="1" customHeight="1">
      <c r="A684" s="57"/>
      <c r="B684" s="58">
        <f>IFERROR(VLOOKUP(VENTAS[[#This Row],[Código del producto Vendido]],STOCK[],25,FALSE),"-")</f>
        <v>0</v>
      </c>
      <c r="C684" s="58"/>
      <c r="D684" s="58"/>
      <c r="E684" s="58" t="s">
        <v>1252</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hidden="1" customHeight="1">
      <c r="A685" s="57" t="s">
        <v>1203</v>
      </c>
      <c r="B685" s="58" t="str">
        <f>IFERROR(VLOOKUP(VENTAS[[#This Row],[Código del producto Vendido]],STOCK[],25,FALSE),"-")</f>
        <v>COMPRA F21</v>
      </c>
      <c r="C685" s="58"/>
      <c r="D685" s="58"/>
      <c r="E685" s="58" t="s">
        <v>1260</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hidden="1" customHeight="1">
      <c r="A686" s="57"/>
      <c r="B686" s="58">
        <f>IFERROR(VLOOKUP(VENTAS[[#This Row],[Código del producto Vendido]],STOCK[],25,FALSE),"-")</f>
        <v>0</v>
      </c>
      <c r="C686" s="58"/>
      <c r="D686" s="58"/>
      <c r="E686" s="58" t="s">
        <v>958</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20.242647058823529</v>
      </c>
      <c r="L686" s="60">
        <f>VENTAS[[#This Row],[Total]]-VENTAS[[#This Row],[Comisión 10%]]-VENTAS[[#This Row],[Costo SIN Comision]]</f>
        <v>4.757352941176471</v>
      </c>
      <c r="M686" s="60"/>
    </row>
    <row r="687" spans="1:13" ht="20" hidden="1" customHeight="1">
      <c r="A687" s="57"/>
      <c r="B687" s="58" t="str">
        <f>IFERROR(VLOOKUP(VENTAS[[#This Row],[Código del producto Vendido]],STOCK[],25,FALSE),"-")</f>
        <v>Viaje Agosto</v>
      </c>
      <c r="C687" s="58"/>
      <c r="D687" s="58"/>
      <c r="E687" s="58" t="s">
        <v>1053</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hidden="1" customHeight="1">
      <c r="A688" s="57"/>
      <c r="B688" s="58" t="str">
        <f>IFERROR(VLOOKUP(VENTAS[[#This Row],[Código del producto Vendido]],STOCK[],25,FALSE),"-")</f>
        <v>Viaje Agosto</v>
      </c>
      <c r="C688" s="58"/>
      <c r="D688" s="58"/>
      <c r="E688" s="58" t="s">
        <v>1093</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hidden="1" customHeight="1">
      <c r="A689" s="57" t="s">
        <v>1501</v>
      </c>
      <c r="B689" s="58">
        <f>IFERROR(VLOOKUP(VENTAS[[#This Row],[Código del producto Vendido]],STOCK[],25,FALSE),"-")</f>
        <v>0</v>
      </c>
      <c r="C689" s="58"/>
      <c r="D689" s="58"/>
      <c r="E689" s="58" t="s">
        <v>1257</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hidden="1" customHeight="1">
      <c r="A690" s="57" t="s">
        <v>1501</v>
      </c>
      <c r="B690" s="58" t="str">
        <f>IFERROR(VLOOKUP(VENTAS[[#This Row],[Código del producto Vendido]],STOCK[],25,FALSE),"-")</f>
        <v>-</v>
      </c>
      <c r="C690" s="58"/>
      <c r="D690" s="58"/>
      <c r="E690" s="58" t="s">
        <v>1083</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hidden="1" customHeight="1">
      <c r="A691" s="57"/>
      <c r="B691" s="58" t="str">
        <f>IFERROR(VLOOKUP(VENTAS[[#This Row],[Código del producto Vendido]],STOCK[],25,FALSE),"-")</f>
        <v>-</v>
      </c>
      <c r="C691" s="58"/>
      <c r="D691" s="58"/>
      <c r="E691" s="58" t="s">
        <v>1085</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hidden="1" customHeight="1">
      <c r="A692" s="57" t="s">
        <v>1501</v>
      </c>
      <c r="B692" s="58" t="str">
        <f>IFERROR(VLOOKUP(VENTAS[[#This Row],[Código del producto Vendido]],STOCK[],25,FALSE),"-")</f>
        <v>COMPRA F21</v>
      </c>
      <c r="C692" s="58"/>
      <c r="D692" s="58"/>
      <c r="E692" s="58" t="s">
        <v>1266</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hidden="1" customHeight="1">
      <c r="A693" s="57" t="s">
        <v>1501</v>
      </c>
      <c r="B693" s="58">
        <f>IFERROR(VLOOKUP(VENTAS[[#This Row],[Código del producto Vendido]],STOCK[],25,FALSE),"-")</f>
        <v>0</v>
      </c>
      <c r="C693" s="58"/>
      <c r="D693" s="58"/>
      <c r="E693" s="58" t="s">
        <v>1464</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hidden="1" customHeight="1">
      <c r="A694" s="57"/>
      <c r="B694" s="58" t="str">
        <f>IFERROR(VLOOKUP(VENTAS[[#This Row],[Código del producto Vendido]],STOCK[],25,FALSE),"-")</f>
        <v>Compra 7/12/2023</v>
      </c>
      <c r="C694" s="58"/>
      <c r="D694" s="58"/>
      <c r="E694" s="58" t="s">
        <v>1365</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hidden="1" customHeight="1">
      <c r="A695" s="57"/>
      <c r="B695" s="58" t="str">
        <f>IFERROR(VLOOKUP(VENTAS[[#This Row],[Código del producto Vendido]],STOCK[],25,FALSE),"-")</f>
        <v>Compra 7/12/2023</v>
      </c>
      <c r="C695" s="58"/>
      <c r="D695" s="58"/>
      <c r="E695" s="58" t="s">
        <v>1367</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hidden="1" customHeight="1">
      <c r="A696" s="57"/>
      <c r="B696" s="58" t="str">
        <f>IFERROR(VLOOKUP(VENTAS[[#This Row],[Código del producto Vendido]],STOCK[],25,FALSE),"-")</f>
        <v>Compra 7/12/2023</v>
      </c>
      <c r="C696" s="58"/>
      <c r="D696" s="58"/>
      <c r="E696" s="58" t="s">
        <v>1351</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hidden="1" customHeight="1">
      <c r="A697" s="57"/>
      <c r="B697" s="58" t="str">
        <f>IFERROR(VLOOKUP(VENTAS[[#This Row],[Código del producto Vendido]],STOCK[],25,FALSE),"-")</f>
        <v>Compra 7/12/2023</v>
      </c>
      <c r="C697" s="58"/>
      <c r="D697" s="58"/>
      <c r="E697" s="58" t="s">
        <v>1363</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hidden="1" customHeight="1">
      <c r="A698" s="57"/>
      <c r="B698" s="58" t="str">
        <f>IFERROR(VLOOKUP(VENTAS[[#This Row],[Código del producto Vendido]],STOCK[],25,FALSE),"-")</f>
        <v>Compra 7/12/2023</v>
      </c>
      <c r="C698" s="58"/>
      <c r="D698" s="58"/>
      <c r="E698" s="58" t="s">
        <v>1362</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hidden="1" customHeight="1">
      <c r="A699" s="57"/>
      <c r="B699" s="58" t="str">
        <f>IFERROR(VLOOKUP(VENTAS[[#This Row],[Código del producto Vendido]],STOCK[],25,FALSE),"-")</f>
        <v>COMPRA F21</v>
      </c>
      <c r="C699" s="58"/>
      <c r="D699" s="58"/>
      <c r="E699" s="58" t="s">
        <v>1268</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hidden="1" customHeight="1">
      <c r="A700" s="57"/>
      <c r="B700" s="58">
        <f>IFERROR(VLOOKUP(VENTAS[[#This Row],[Código del producto Vendido]],STOCK[],25,FALSE),"-")</f>
        <v>0</v>
      </c>
      <c r="C700" s="58"/>
      <c r="D700" s="58"/>
      <c r="E700" s="58" t="s">
        <v>722</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hidden="1" customHeight="1">
      <c r="A701" s="57"/>
      <c r="B701" s="58">
        <f>IFERROR(VLOOKUP(VENTAS[[#This Row],[Código del producto Vendido]],STOCK[],25,FALSE),"-")</f>
        <v>0</v>
      </c>
      <c r="C701" s="58"/>
      <c r="D701" s="58"/>
      <c r="E701" s="58" t="s">
        <v>718</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hidden="1" customHeight="1">
      <c r="A702" s="57"/>
      <c r="B702" s="58">
        <f>IFERROR(VLOOKUP(VENTAS[[#This Row],[Código del producto Vendido]],STOCK[],25,FALSE),"-")</f>
        <v>0</v>
      </c>
      <c r="C702" s="58"/>
      <c r="D702" s="58"/>
      <c r="E702" s="58" t="s">
        <v>704</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hidden="1" customHeight="1">
      <c r="A703" s="57">
        <v>45328</v>
      </c>
      <c r="B703" s="58">
        <f>IFERROR(VLOOKUP(VENTAS[[#This Row],[Código del producto Vendido]],STOCK[],25,FALSE),"-")</f>
        <v>0</v>
      </c>
      <c r="C703" s="58"/>
      <c r="D703" s="58" t="s">
        <v>1496</v>
      </c>
      <c r="E703" s="58" t="s">
        <v>747</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hidden="1" customHeight="1">
      <c r="A704" s="57">
        <v>45328</v>
      </c>
      <c r="B704" s="58" t="str">
        <f>IFERROR(VLOOKUP(VENTAS[[#This Row],[Código del producto Vendido]],STOCK[],25,FALSE),"-")</f>
        <v>Viaje Agosto</v>
      </c>
      <c r="C704" s="58"/>
      <c r="D704" s="58" t="s">
        <v>1495</v>
      </c>
      <c r="E704" s="58" t="s">
        <v>1030</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hidden="1" customHeight="1">
      <c r="A705" s="57">
        <v>45328</v>
      </c>
      <c r="B705" s="58" t="str">
        <f>IFERROR(VLOOKUP(VENTAS[[#This Row],[Código del producto Vendido]],STOCK[],25,FALSE),"-")</f>
        <v>COMPRA F21</v>
      </c>
      <c r="C705" s="58"/>
      <c r="D705" s="58" t="s">
        <v>1186</v>
      </c>
      <c r="E705" s="58" t="s">
        <v>1263</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hidden="1" customHeight="1">
      <c r="A706" s="57"/>
      <c r="B706" s="58" t="str">
        <f>IFERROR(VLOOKUP(VENTAS[[#This Row],[Código del producto Vendido]],STOCK[],25,FALSE),"-")</f>
        <v>Compra 9/12/2023</v>
      </c>
      <c r="C706" s="58"/>
      <c r="D706" s="58"/>
      <c r="E706" s="58" t="s">
        <v>1413</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hidden="1" customHeight="1">
      <c r="A707" s="57"/>
      <c r="B707" s="58" t="str">
        <f>IFERROR(VLOOKUP(VENTAS[[#This Row],[Código del producto Vendido]],STOCK[],25,FALSE),"-")</f>
        <v>Compra 9/12/2023</v>
      </c>
      <c r="C707" s="58"/>
      <c r="D707" s="58"/>
      <c r="E707" s="58" t="s">
        <v>1412</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hidden="1" customHeight="1">
      <c r="A708" s="57" t="s">
        <v>1501</v>
      </c>
      <c r="B708" s="58">
        <f>IFERROR(VLOOKUP(VENTAS[[#This Row],[Código del producto Vendido]],STOCK[],25,FALSE),"-")</f>
        <v>0</v>
      </c>
      <c r="C708" s="58"/>
      <c r="D708" s="58"/>
      <c r="E708" s="58" t="s">
        <v>705</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hidden="1" customHeight="1">
      <c r="A709" s="57" t="s">
        <v>1501</v>
      </c>
      <c r="B709" s="58">
        <f>IFERROR(VLOOKUP(VENTAS[[#This Row],[Código del producto Vendido]],STOCK[],25,FALSE),"-")</f>
        <v>0</v>
      </c>
      <c r="C709" s="58"/>
      <c r="D709" s="58"/>
      <c r="E709" s="58" t="s">
        <v>682</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hidden="1" customHeight="1">
      <c r="A710" s="57" t="s">
        <v>1501</v>
      </c>
      <c r="B710" s="58">
        <f>IFERROR(VLOOKUP(VENTAS[[#This Row],[Código del producto Vendido]],STOCK[],25,FALSE),"-")</f>
        <v>0</v>
      </c>
      <c r="C710" s="58"/>
      <c r="D710" s="58"/>
      <c r="E710" s="58" t="s">
        <v>814</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hidden="1" customHeight="1">
      <c r="A711" s="57" t="s">
        <v>1501</v>
      </c>
      <c r="B711" s="58">
        <f>IFERROR(VLOOKUP(VENTAS[[#This Row],[Código del producto Vendido]],STOCK[],25,FALSE),"-")</f>
        <v>0</v>
      </c>
      <c r="C711" s="58"/>
      <c r="D711" s="58"/>
      <c r="E711" s="58" t="s">
        <v>869</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hidden="1" customHeight="1">
      <c r="A712" s="57" t="s">
        <v>1501</v>
      </c>
      <c r="B712" s="58">
        <f>IFERROR(VLOOKUP(VENTAS[[#This Row],[Código del producto Vendido]],STOCK[],25,FALSE),"-")</f>
        <v>0</v>
      </c>
      <c r="C712" s="58"/>
      <c r="D712" s="58"/>
      <c r="E712" s="58" t="s">
        <v>565</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hidden="1" customHeight="1">
      <c r="A713" s="57" t="s">
        <v>1501</v>
      </c>
      <c r="B713" s="58">
        <f>IFERROR(VLOOKUP(VENTAS[[#This Row],[Código del producto Vendido]],STOCK[],25,FALSE),"-")</f>
        <v>0</v>
      </c>
      <c r="C713" s="58"/>
      <c r="D713" s="58"/>
      <c r="E713" s="58" t="s">
        <v>815</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hidden="1" customHeight="1">
      <c r="A714" s="57" t="s">
        <v>1501</v>
      </c>
      <c r="B714" s="58">
        <f>IFERROR(VLOOKUP(VENTAS[[#This Row],[Código del producto Vendido]],STOCK[],25,FALSE),"-")</f>
        <v>0</v>
      </c>
      <c r="C714" s="58"/>
      <c r="D714" s="58"/>
      <c r="E714" s="58" t="s">
        <v>839</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hidden="1" customHeight="1">
      <c r="A715" s="57" t="s">
        <v>1501</v>
      </c>
      <c r="B715" s="58">
        <f>IFERROR(VLOOKUP(VENTAS[[#This Row],[Código del producto Vendido]],STOCK[],25,FALSE),"-")</f>
        <v>0</v>
      </c>
      <c r="C715" s="58"/>
      <c r="D715" s="58"/>
      <c r="E715" s="58" t="s">
        <v>591</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hidden="1" customHeight="1">
      <c r="A716" s="57">
        <v>45330</v>
      </c>
      <c r="B716" s="58">
        <f>IFERROR(VLOOKUP(VENTAS[[#This Row],[Código del producto Vendido]],STOCK[],25,FALSE),"-")</f>
        <v>0</v>
      </c>
      <c r="C716" s="58"/>
      <c r="D716" s="58" t="s">
        <v>1496</v>
      </c>
      <c r="E716" s="58" t="s">
        <v>558</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hidden="1" customHeight="1">
      <c r="A717" s="57">
        <v>45331</v>
      </c>
      <c r="B717" s="58">
        <f>IFERROR(VLOOKUP(VENTAS[[#This Row],[Código del producto Vendido]],STOCK[],25,FALSE),"-")</f>
        <v>0</v>
      </c>
      <c r="C717" s="58" t="s">
        <v>1739</v>
      </c>
      <c r="D717" s="58"/>
      <c r="E717" s="58" t="s">
        <v>1254</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hidden="1" customHeight="1">
      <c r="A718" s="57">
        <v>45330</v>
      </c>
      <c r="B718" s="58" t="str">
        <f>IFERROR(VLOOKUP(VENTAS[[#This Row],[Código del producto Vendido]],STOCK[],25,FALSE),"-")</f>
        <v>Compra 9/12/2023</v>
      </c>
      <c r="C718" s="58"/>
      <c r="D718" s="58" t="s">
        <v>1496</v>
      </c>
      <c r="E718" s="58" t="s">
        <v>1428</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hidden="1" customHeight="1">
      <c r="A719" s="57">
        <v>45324</v>
      </c>
      <c r="B719" s="58" t="str">
        <f>IFERROR(VLOOKUP(VENTAS[[#This Row],[Código del producto Vendido]],STOCK[],25,FALSE),"-")</f>
        <v>Compra 9/12/2023</v>
      </c>
      <c r="C719" s="58"/>
      <c r="D719" s="58" t="s">
        <v>1495</v>
      </c>
      <c r="E719" s="58" t="s">
        <v>1438</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hidden="1" customHeight="1">
      <c r="A720" s="57">
        <v>45330</v>
      </c>
      <c r="B720" s="58">
        <f>IFERROR(VLOOKUP(VENTAS[[#This Row],[Código del producto Vendido]],STOCK[],25,FALSE),"-")</f>
        <v>0</v>
      </c>
      <c r="C720" s="58"/>
      <c r="D720" s="58" t="s">
        <v>1496</v>
      </c>
      <c r="E720" s="58" t="s">
        <v>1457</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hidden="1" customHeight="1">
      <c r="A721" s="57">
        <v>45324</v>
      </c>
      <c r="B721" s="58" t="str">
        <f>IFERROR(VLOOKUP(VENTAS[[#This Row],[Código del producto Vendido]],STOCK[],25,FALSE),"-")</f>
        <v>Viaje Agosto</v>
      </c>
      <c r="C721" s="58"/>
      <c r="D721" s="58" t="s">
        <v>1186</v>
      </c>
      <c r="E721" s="58" t="s">
        <v>1087</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hidden="1" customHeight="1">
      <c r="A722" s="57">
        <v>45331</v>
      </c>
      <c r="B722" s="58" t="str">
        <f>IFERROR(VLOOKUP(VENTAS[[#This Row],[Código del producto Vendido]],STOCK[],25,FALSE),"-")</f>
        <v>Compra 9/12/2023</v>
      </c>
      <c r="C722" s="58" t="s">
        <v>1739</v>
      </c>
      <c r="D722" s="58"/>
      <c r="E722" s="58" t="s">
        <v>1429</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hidden="1"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hidden="1" customHeight="1">
      <c r="A724" s="57">
        <v>45333</v>
      </c>
      <c r="B724" s="58" t="str">
        <f>IFERROR(VLOOKUP(VENTAS[[#This Row],[Código del producto Vendido]],STOCK[],25,FALSE),"-")</f>
        <v>Compra 9/12/2023</v>
      </c>
      <c r="C724" s="58" t="s">
        <v>1750</v>
      </c>
      <c r="D724" s="58"/>
      <c r="E724" s="58" t="s">
        <v>1422</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hidden="1" customHeight="1">
      <c r="A725" s="57">
        <v>45333</v>
      </c>
      <c r="B725" s="58" t="str">
        <f>IFERROR(VLOOKUP(VENTAS[[#This Row],[Código del producto Vendido]],STOCK[],25,FALSE),"-")</f>
        <v>Compra 9/12/2023</v>
      </c>
      <c r="C725" s="58"/>
      <c r="D725" s="58"/>
      <c r="E725" s="58" t="s">
        <v>1424</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hidden="1" customHeight="1">
      <c r="A726" s="57">
        <v>45324</v>
      </c>
      <c r="B726" s="58">
        <f>IFERROR(VLOOKUP(VENTAS[[#This Row],[Código del producto Vendido]],STOCK[],25,FALSE),"-")</f>
        <v>0</v>
      </c>
      <c r="C726" s="58"/>
      <c r="D726" s="58" t="s">
        <v>1496</v>
      </c>
      <c r="E726" s="58" t="s">
        <v>1099</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hidden="1" customHeight="1">
      <c r="A727" s="57">
        <v>45324</v>
      </c>
      <c r="B727" s="58" t="str">
        <f>IFERROR(VLOOKUP(VENTAS[[#This Row],[Código del producto Vendido]],STOCK[],25,FALSE),"-")</f>
        <v>Compra 9/12/2023</v>
      </c>
      <c r="C727" s="58"/>
      <c r="D727" s="58" t="s">
        <v>1494</v>
      </c>
      <c r="E727" s="58" t="s">
        <v>1415</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hidden="1" customHeight="1">
      <c r="A728" s="57">
        <v>45330</v>
      </c>
      <c r="B728" s="58" t="str">
        <f>IFERROR(VLOOKUP(VENTAS[[#This Row],[Código del producto Vendido]],STOCK[],25,FALSE),"-")</f>
        <v>Compra 9/12/2023</v>
      </c>
      <c r="C728" s="58" t="s">
        <v>1751</v>
      </c>
      <c r="D728" s="58"/>
      <c r="E728" s="58" t="s">
        <v>1445</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hidden="1" customHeight="1">
      <c r="A729" s="57">
        <v>45330</v>
      </c>
      <c r="B729" s="58" t="str">
        <f>IFERROR(VLOOKUP(VENTAS[[#This Row],[Código del producto Vendido]],STOCK[],25,FALSE),"-")</f>
        <v>Compra 9/12/2023</v>
      </c>
      <c r="C729" s="58" t="s">
        <v>1751</v>
      </c>
      <c r="D729" s="58"/>
      <c r="E729" s="58" t="s">
        <v>1447</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hidden="1" customHeight="1">
      <c r="A730" s="57"/>
      <c r="B730" s="58" t="str">
        <f>IFERROR(VLOOKUP(VENTAS[[#This Row],[Código del producto Vendido]],STOCK[],25,FALSE),"-")</f>
        <v>Compra 9/12/2023</v>
      </c>
      <c r="C730" s="58" t="s">
        <v>1739</v>
      </c>
      <c r="D730" s="58"/>
      <c r="E730" s="58" t="s">
        <v>1446</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hidden="1" customHeight="1">
      <c r="A731" s="57">
        <v>45324</v>
      </c>
      <c r="B731" s="58" t="str">
        <f>IFERROR(VLOOKUP(VENTAS[[#This Row],[Código del producto Vendido]],STOCK[],25,FALSE),"-")</f>
        <v>Compra 9/12/2023</v>
      </c>
      <c r="C731" s="58"/>
      <c r="D731" s="58"/>
      <c r="E731" s="58" t="s">
        <v>1456</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hidden="1" customHeight="1">
      <c r="A732" s="57" t="s">
        <v>1501</v>
      </c>
      <c r="B732" s="58">
        <f>IFERROR(VLOOKUP(VENTAS[[#This Row],[Código del producto Vendido]],STOCK[],25,FALSE),"-")</f>
        <v>0</v>
      </c>
      <c r="C732" s="58"/>
      <c r="D732" s="58"/>
      <c r="E732" s="58" t="s">
        <v>1460</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hidden="1" customHeight="1">
      <c r="A733" s="57"/>
      <c r="B733" s="58" t="str">
        <f>IFERROR(VLOOKUP(VENTAS[[#This Row],[Código del producto Vendido]],STOCK[],25,FALSE),"-")</f>
        <v>Compra Shein22012024</v>
      </c>
      <c r="C733" s="58" t="s">
        <v>1752</v>
      </c>
      <c r="D733" s="58"/>
      <c r="E733" s="58" t="s">
        <v>1735</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hidden="1" customHeight="1">
      <c r="A734" s="57">
        <v>45335</v>
      </c>
      <c r="B734" s="58"/>
      <c r="C734" s="58" t="s">
        <v>237</v>
      </c>
      <c r="D734" s="58"/>
      <c r="E734" s="58" t="s">
        <v>1724</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hidden="1" customHeight="1">
      <c r="A735" s="57"/>
      <c r="B735" s="58"/>
      <c r="C735" s="58"/>
      <c r="D735" s="58"/>
      <c r="E735" s="58" t="s">
        <v>1709</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hidden="1" customHeight="1">
      <c r="A736" s="57">
        <v>45327</v>
      </c>
      <c r="B736" s="58"/>
      <c r="C736" s="58" t="s">
        <v>1739</v>
      </c>
      <c r="D736" s="58"/>
      <c r="E736" s="58" t="s">
        <v>665</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hidden="1" customHeight="1">
      <c r="A737" s="57">
        <v>45327</v>
      </c>
      <c r="B737" s="58"/>
      <c r="C737" s="58" t="s">
        <v>1739</v>
      </c>
      <c r="D737" s="58"/>
      <c r="E737" s="58" t="s">
        <v>1261</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hidden="1" customHeight="1">
      <c r="A738" s="57">
        <v>45329</v>
      </c>
      <c r="B738" s="58"/>
      <c r="C738" s="58"/>
      <c r="D738" s="58" t="s">
        <v>1495</v>
      </c>
      <c r="E738" s="58" t="s">
        <v>1104</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hidden="1" customHeight="1">
      <c r="A739" s="57" t="s">
        <v>1501</v>
      </c>
      <c r="B739" s="58"/>
      <c r="C739" s="58"/>
      <c r="D739" s="58"/>
      <c r="E739" s="58" t="s">
        <v>719</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hidden="1" customHeight="1">
      <c r="A740" s="57">
        <v>45329</v>
      </c>
      <c r="B740" s="58"/>
      <c r="C740" s="58"/>
      <c r="D740" s="58"/>
      <c r="E740" s="58" t="s">
        <v>1702</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hidden="1" customHeight="1">
      <c r="A741" s="57">
        <v>45329</v>
      </c>
      <c r="B741" s="58"/>
      <c r="C741" s="58"/>
      <c r="D741" s="58"/>
      <c r="E741" s="58" t="s">
        <v>1703</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hidden="1" customHeight="1">
      <c r="A742" s="57">
        <v>45329</v>
      </c>
      <c r="B742" s="58"/>
      <c r="C742" s="58"/>
      <c r="D742" s="58"/>
      <c r="E742" s="58" t="s">
        <v>1704</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hidden="1" customHeight="1">
      <c r="A743" s="57"/>
      <c r="B743" s="58"/>
      <c r="C743" s="58"/>
      <c r="D743" s="58"/>
      <c r="E743" s="58" t="s">
        <v>1709</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hidden="1" customHeight="1">
      <c r="A744" s="57">
        <v>45337</v>
      </c>
      <c r="B744" s="58"/>
      <c r="C744" s="58"/>
      <c r="D744" s="58" t="s">
        <v>991</v>
      </c>
      <c r="E744" s="58" t="s">
        <v>1704</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hidden="1" customHeight="1">
      <c r="A745" s="57">
        <v>45337</v>
      </c>
      <c r="B745" s="58"/>
      <c r="C745" s="58"/>
      <c r="D745" s="58" t="s">
        <v>991</v>
      </c>
      <c r="E745" s="58" t="s">
        <v>1710</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hidden="1" customHeight="1">
      <c r="A746" s="57">
        <v>45337</v>
      </c>
      <c r="B746" s="58"/>
      <c r="C746" s="58" t="s">
        <v>491</v>
      </c>
      <c r="D746" s="58"/>
      <c r="E746" s="58" t="s">
        <v>585</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hidden="1" customHeight="1">
      <c r="A747" s="57" t="s">
        <v>1501</v>
      </c>
      <c r="B747" s="58"/>
      <c r="C747" s="58"/>
      <c r="D747" s="58"/>
      <c r="E747" s="58" t="s">
        <v>950</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hidden="1" customHeight="1">
      <c r="A748" s="57">
        <v>45329</v>
      </c>
      <c r="B748" s="58"/>
      <c r="C748" s="58" t="s">
        <v>1773</v>
      </c>
      <c r="D748" s="58"/>
      <c r="E748" s="58" t="s">
        <v>673</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hidden="1" customHeight="1">
      <c r="A749" s="57">
        <v>45337</v>
      </c>
      <c r="B749" s="58"/>
      <c r="C749" s="58" t="s">
        <v>1761</v>
      </c>
      <c r="D749" s="58"/>
      <c r="E749" s="58" t="s">
        <v>1410</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hidden="1" customHeight="1">
      <c r="A750" s="57">
        <v>45337</v>
      </c>
      <c r="B750" s="58"/>
      <c r="C750" s="58" t="s">
        <v>1761</v>
      </c>
      <c r="D750" s="58"/>
      <c r="E750" s="58" t="s">
        <v>1412</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hidden="1" customHeight="1">
      <c r="A751" s="57">
        <v>45337</v>
      </c>
      <c r="B751" s="58"/>
      <c r="C751" s="58" t="s">
        <v>1761</v>
      </c>
      <c r="D751" s="58"/>
      <c r="E751" s="58" t="s">
        <v>1747</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hidden="1" customHeight="1">
      <c r="A752" s="57">
        <v>45337</v>
      </c>
      <c r="B752" s="58"/>
      <c r="C752" s="58" t="s">
        <v>1739</v>
      </c>
      <c r="D752" s="58"/>
      <c r="E752" s="58" t="s">
        <v>667</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hidden="1" customHeight="1">
      <c r="A753" s="57">
        <v>45337</v>
      </c>
      <c r="B753" s="58"/>
      <c r="C753" s="58" t="s">
        <v>1493</v>
      </c>
      <c r="D753" s="58"/>
      <c r="E753" s="58" t="s">
        <v>1314</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hidden="1" customHeight="1">
      <c r="A754" s="57">
        <v>45337</v>
      </c>
      <c r="B754" s="58"/>
      <c r="C754" s="58"/>
      <c r="D754" s="58"/>
      <c r="E754" s="58" t="s">
        <v>1703</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hidden="1" customHeight="1">
      <c r="A755" s="57">
        <v>45343</v>
      </c>
      <c r="B755" s="58"/>
      <c r="C755" s="58" t="s">
        <v>1770</v>
      </c>
      <c r="D755" s="58"/>
      <c r="E755" s="58" t="s">
        <v>1534</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hidden="1"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hidden="1" customHeight="1">
      <c r="A757" s="57">
        <v>45324</v>
      </c>
      <c r="B757" s="58"/>
      <c r="C757" s="58"/>
      <c r="D757" s="58"/>
      <c r="E757" s="58" t="s">
        <v>1451</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hidden="1" customHeight="1">
      <c r="A758" s="57">
        <v>45324</v>
      </c>
      <c r="B758" s="58"/>
      <c r="C758" s="58"/>
      <c r="D758" s="58"/>
      <c r="E758" s="58" t="s">
        <v>1415</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hidden="1" customHeight="1">
      <c r="A759" s="57">
        <v>45347</v>
      </c>
      <c r="B759" s="58"/>
      <c r="C759" s="58"/>
      <c r="D759" s="58"/>
      <c r="E759" s="58" t="s">
        <v>1410</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hidden="1" customHeight="1">
      <c r="A760" s="57">
        <v>45339</v>
      </c>
      <c r="B760" s="58"/>
      <c r="C760" s="58"/>
      <c r="D760" s="58"/>
      <c r="E760" s="58" t="s">
        <v>1731</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hidden="1" customHeight="1">
      <c r="A761" s="57">
        <v>45326</v>
      </c>
      <c r="B761" s="58"/>
      <c r="C761" s="58" t="s">
        <v>395</v>
      </c>
      <c r="D761" s="58" t="s">
        <v>1186</v>
      </c>
      <c r="E761" s="58" t="s">
        <v>798</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hidden="1" customHeight="1">
      <c r="A762" s="57">
        <v>45350</v>
      </c>
      <c r="B762" s="58"/>
      <c r="C762" s="58" t="s">
        <v>1190</v>
      </c>
      <c r="D762" s="58" t="s">
        <v>1186</v>
      </c>
      <c r="E762" s="58" t="s">
        <v>1352</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hidden="1" customHeight="1">
      <c r="A763" s="57">
        <v>45346</v>
      </c>
      <c r="B763" s="58"/>
      <c r="C763" s="58" t="s">
        <v>1752</v>
      </c>
      <c r="D763" s="58"/>
      <c r="E763" s="58" t="s">
        <v>585</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hidden="1" customHeight="1">
      <c r="A764" s="57">
        <v>45346</v>
      </c>
      <c r="B764" s="58"/>
      <c r="C764" s="58" t="s">
        <v>1752</v>
      </c>
      <c r="D764" s="58"/>
      <c r="E764" s="58" t="s">
        <v>1416</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hidden="1" customHeight="1">
      <c r="A765" s="57">
        <v>45346</v>
      </c>
      <c r="B765" s="58"/>
      <c r="C765" s="58"/>
      <c r="D765" s="58"/>
      <c r="E765" s="58" t="s">
        <v>1104</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hidden="1" customHeight="1">
      <c r="A766" s="57">
        <v>45346</v>
      </c>
      <c r="B766" s="58"/>
      <c r="C766" s="58"/>
      <c r="D766" s="58" t="s">
        <v>991</v>
      </c>
      <c r="E766" s="58" t="s">
        <v>870</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hidden="1" customHeight="1">
      <c r="A767" s="57">
        <v>45346</v>
      </c>
      <c r="B767" s="58"/>
      <c r="C767" s="58" t="s">
        <v>1774</v>
      </c>
      <c r="D767" s="58"/>
      <c r="E767" s="58" t="s">
        <v>1027</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hidden="1" customHeight="1">
      <c r="A768" s="57">
        <v>45346</v>
      </c>
      <c r="B768" s="58"/>
      <c r="C768" s="58" t="s">
        <v>1775</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hidden="1" customHeight="1">
      <c r="A769" s="57">
        <v>45346</v>
      </c>
      <c r="B769" s="58"/>
      <c r="C769" s="58" t="s">
        <v>1739</v>
      </c>
      <c r="D769" s="58"/>
      <c r="E769" s="58" t="s">
        <v>614</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hidden="1" customHeight="1">
      <c r="A770" s="57">
        <v>45346</v>
      </c>
      <c r="B770" s="58"/>
      <c r="C770" s="58" t="s">
        <v>1789</v>
      </c>
      <c r="D770" s="58"/>
      <c r="E770" s="58" t="s">
        <v>640</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hidden="1" customHeight="1">
      <c r="A771" s="57">
        <v>45346</v>
      </c>
      <c r="B771" s="58"/>
      <c r="C771" s="58" t="s">
        <v>1790</v>
      </c>
      <c r="D771" s="58"/>
      <c r="E771" s="58" t="s">
        <v>754</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hidden="1" customHeight="1">
      <c r="A772" s="57">
        <v>45346</v>
      </c>
      <c r="B772" s="58"/>
      <c r="C772" s="58" t="s">
        <v>1789</v>
      </c>
      <c r="D772" s="58"/>
      <c r="E772" s="58" t="s">
        <v>806</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hidden="1" customHeight="1">
      <c r="A773" s="57">
        <v>45346</v>
      </c>
      <c r="B773" s="58"/>
      <c r="C773" s="58" t="s">
        <v>1789</v>
      </c>
      <c r="D773" s="58"/>
      <c r="E773" s="58" t="s">
        <v>1721</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hidden="1" customHeight="1">
      <c r="A774" s="57">
        <v>45359</v>
      </c>
      <c r="B774" s="58"/>
      <c r="C774" s="58" t="s">
        <v>991</v>
      </c>
      <c r="D774" s="58"/>
      <c r="E774" s="58" t="s">
        <v>1711</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hidden="1" customHeight="1">
      <c r="A775" s="57">
        <v>45359</v>
      </c>
      <c r="B775" s="58"/>
      <c r="C775" s="58" t="s">
        <v>991</v>
      </c>
      <c r="D775" s="58"/>
      <c r="E775" s="58" t="s">
        <v>874</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hidden="1" customHeight="1">
      <c r="A776" s="57">
        <v>45359</v>
      </c>
      <c r="B776" s="58"/>
      <c r="C776" s="58" t="s">
        <v>1203</v>
      </c>
      <c r="D776" s="58"/>
      <c r="E776" s="58" t="s">
        <v>1451</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hidden="1" customHeight="1">
      <c r="A777" s="57">
        <v>45361</v>
      </c>
      <c r="B777" s="58"/>
      <c r="C777" s="58" t="s">
        <v>2007</v>
      </c>
      <c r="D777" s="58"/>
      <c r="E777" s="58" t="s">
        <v>1096</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hidden="1" customHeight="1">
      <c r="A778" s="57">
        <v>45361</v>
      </c>
      <c r="B778" s="58"/>
      <c r="C778" s="58" t="s">
        <v>2007</v>
      </c>
      <c r="D778" s="58"/>
      <c r="E778" s="58" t="s">
        <v>1248</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hidden="1" customHeight="1">
      <c r="A779" s="57">
        <v>45363</v>
      </c>
      <c r="B779" s="58"/>
      <c r="C779" s="58"/>
      <c r="D779" s="58"/>
      <c r="E779" s="58" t="s">
        <v>1299</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hidden="1" customHeight="1">
      <c r="A780" s="57">
        <v>45364</v>
      </c>
      <c r="B780" s="58"/>
      <c r="C780" s="58"/>
      <c r="D780" s="58"/>
      <c r="E780" s="58" t="s">
        <v>1462</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hidden="1" customHeight="1">
      <c r="A781" s="57">
        <v>45365</v>
      </c>
      <c r="B781" s="58"/>
      <c r="C781" s="58"/>
      <c r="D781" s="58"/>
      <c r="E781" s="58" t="s">
        <v>1251</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hidden="1" customHeight="1">
      <c r="A782" s="57">
        <v>45366</v>
      </c>
      <c r="B782" s="58"/>
      <c r="C782" s="58"/>
      <c r="D782" s="58" t="s">
        <v>2027</v>
      </c>
      <c r="E782" s="58" t="s">
        <v>579</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hidden="1" customHeight="1">
      <c r="A783" s="57">
        <v>45367</v>
      </c>
      <c r="B783" s="58"/>
      <c r="C783" s="58"/>
      <c r="D783" s="58" t="s">
        <v>2027</v>
      </c>
      <c r="E783" s="58" t="s">
        <v>1251</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hidden="1" customHeight="1">
      <c r="A784" s="57">
        <v>45368</v>
      </c>
      <c r="B784" s="58"/>
      <c r="C784" s="58"/>
      <c r="D784" s="58" t="s">
        <v>2027</v>
      </c>
      <c r="E784" s="58" t="s">
        <v>1104</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hidden="1" customHeight="1">
      <c r="A785" s="57">
        <v>45366</v>
      </c>
      <c r="B785" s="58"/>
      <c r="C785" s="58"/>
      <c r="D785" s="58"/>
      <c r="E785" s="58" t="s">
        <v>1242</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hidden="1" customHeight="1">
      <c r="A786" s="57">
        <v>45367</v>
      </c>
      <c r="B786" s="58"/>
      <c r="C786" s="58"/>
      <c r="D786" s="58"/>
      <c r="E786" s="58" t="s">
        <v>1108</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hidden="1" customHeight="1">
      <c r="A787" s="57">
        <v>45368</v>
      </c>
      <c r="B787" s="58"/>
      <c r="C787" s="58"/>
      <c r="D787" s="58"/>
      <c r="E787" s="58" t="s">
        <v>1302</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hidden="1" customHeight="1">
      <c r="A788" s="57">
        <v>45369</v>
      </c>
      <c r="B788" s="58"/>
      <c r="C788" s="58"/>
      <c r="D788" s="58"/>
      <c r="E788" s="58" t="s">
        <v>1337</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hidden="1" customHeight="1">
      <c r="A789" s="58"/>
      <c r="B789" s="58"/>
      <c r="C789" s="58"/>
      <c r="D789" s="58"/>
      <c r="E789" s="58" t="s">
        <v>1730</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2029</v>
      </c>
    </row>
    <row r="790" spans="1:13" ht="20" hidden="1" customHeight="1">
      <c r="A790" s="58"/>
      <c r="B790" s="58"/>
      <c r="C790" s="58" t="s">
        <v>237</v>
      </c>
      <c r="D790" s="58"/>
      <c r="E790" s="58" t="s">
        <v>1734</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hidden="1" customHeight="1">
      <c r="A791" s="58"/>
      <c r="B791" s="58"/>
      <c r="C791" s="58"/>
      <c r="D791" s="58"/>
      <c r="E791" s="58" t="s">
        <v>1453</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hidden="1" customHeight="1">
      <c r="A792" s="58"/>
      <c r="B792" s="58"/>
      <c r="C792" s="58"/>
      <c r="D792" s="58"/>
      <c r="E792" s="58" t="s">
        <v>1424</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hidden="1" customHeight="1">
      <c r="A793" s="58"/>
      <c r="B793" s="58"/>
      <c r="C793" s="58"/>
      <c r="D793" s="58"/>
      <c r="E793" s="58" t="s">
        <v>1425</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hidden="1" customHeight="1">
      <c r="A794" s="57">
        <v>45363</v>
      </c>
      <c r="B794" s="58"/>
      <c r="C794" s="58"/>
      <c r="D794" s="58" t="s">
        <v>2027</v>
      </c>
      <c r="E794" s="58" t="s">
        <v>1709</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hidden="1" customHeight="1">
      <c r="A795" s="57">
        <v>45363</v>
      </c>
      <c r="B795" s="58"/>
      <c r="C795" s="58"/>
      <c r="D795" s="58" t="s">
        <v>2027</v>
      </c>
      <c r="E795" s="58" t="s">
        <v>1000</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hidden="1" customHeight="1">
      <c r="A796" s="57">
        <v>45367</v>
      </c>
      <c r="B796" s="58"/>
      <c r="C796" s="58"/>
      <c r="D796" s="58"/>
      <c r="E796" s="58" t="s">
        <v>1971</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2136</v>
      </c>
    </row>
    <row r="797" spans="1:13" ht="20" hidden="1" customHeight="1">
      <c r="A797" s="57">
        <v>45367</v>
      </c>
      <c r="B797" s="58"/>
      <c r="C797" s="58"/>
      <c r="D797" s="58" t="s">
        <v>1495</v>
      </c>
      <c r="E797" s="58" t="s">
        <v>1394</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hidden="1" customHeight="1">
      <c r="A798" s="57">
        <v>45371</v>
      </c>
      <c r="B798" s="58"/>
      <c r="C798" s="58" t="s">
        <v>2031</v>
      </c>
      <c r="D798" s="58" t="s">
        <v>991</v>
      </c>
      <c r="E798" s="58" t="s">
        <v>1738</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hidden="1" customHeight="1">
      <c r="A799" s="57">
        <v>45372</v>
      </c>
      <c r="B799" s="58"/>
      <c r="C799" s="58" t="s">
        <v>2030</v>
      </c>
      <c r="D799" s="58"/>
      <c r="E799" s="58" t="s">
        <v>1414</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hidden="1" customHeight="1">
      <c r="A800" s="57">
        <v>45361</v>
      </c>
      <c r="B800" s="58"/>
      <c r="C800" s="58" t="s">
        <v>2007</v>
      </c>
      <c r="D800" s="58"/>
      <c r="E800" s="58" t="s">
        <v>1418</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hidden="1" customHeight="1">
      <c r="A801" s="57">
        <v>45372</v>
      </c>
      <c r="B801" s="58"/>
      <c r="C801" s="58" t="s">
        <v>2030</v>
      </c>
      <c r="D801" s="58"/>
      <c r="E801" s="58" t="s">
        <v>1747</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hidden="1" customHeight="1">
      <c r="A802" s="57">
        <v>45375</v>
      </c>
      <c r="B802" s="58"/>
      <c r="C802" s="58"/>
      <c r="D802" s="58" t="s">
        <v>2027</v>
      </c>
      <c r="E802" s="58" t="s">
        <v>931</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hidden="1" customHeight="1">
      <c r="A803" s="57">
        <v>45375</v>
      </c>
      <c r="B803" s="58"/>
      <c r="C803" s="58"/>
      <c r="D803" s="58" t="s">
        <v>2027</v>
      </c>
      <c r="E803" s="58" t="s">
        <v>823</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hidden="1" customHeight="1">
      <c r="A804" s="57">
        <v>45361</v>
      </c>
      <c r="B804" s="58"/>
      <c r="C804" s="58" t="s">
        <v>2007</v>
      </c>
      <c r="D804" s="58"/>
      <c r="E804" s="58" t="s">
        <v>820</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hidden="1" customHeight="1">
      <c r="A805" s="57">
        <v>45376</v>
      </c>
      <c r="B805" s="58"/>
      <c r="C805" s="58"/>
      <c r="D805" s="58" t="s">
        <v>2027</v>
      </c>
      <c r="E805" s="58" t="s">
        <v>676</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hidden="1" customHeight="1">
      <c r="A806" s="57">
        <v>45376</v>
      </c>
      <c r="B806" s="58"/>
      <c r="C806" s="58"/>
      <c r="D806" s="58"/>
      <c r="E806" s="58" t="s">
        <v>1406</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hidden="1" customHeight="1">
      <c r="A807" s="57">
        <v>45376</v>
      </c>
      <c r="B807" s="58"/>
      <c r="C807" s="58"/>
      <c r="D807" s="58"/>
      <c r="E807" s="58" t="s">
        <v>566</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hidden="1" customHeight="1">
      <c r="A808" s="57">
        <v>45376</v>
      </c>
      <c r="B808" s="58"/>
      <c r="C808" s="58"/>
      <c r="D808" s="58"/>
      <c r="E808" s="58" t="s">
        <v>706</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hidden="1"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hidden="1" customHeight="1">
      <c r="A810" s="57">
        <v>45376</v>
      </c>
      <c r="B810" s="58"/>
      <c r="C810" s="58"/>
      <c r="D810" s="58"/>
      <c r="E810" s="58" t="s">
        <v>1243</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hidden="1" customHeight="1">
      <c r="A811" s="57">
        <v>45378</v>
      </c>
      <c r="B811" s="58"/>
      <c r="C811" s="58"/>
      <c r="D811" s="58"/>
      <c r="E811" s="58" t="s">
        <v>1354</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hidden="1" customHeight="1">
      <c r="A812" s="57">
        <v>45378</v>
      </c>
      <c r="B812" s="58"/>
      <c r="C812" s="58"/>
      <c r="D812" s="58" t="s">
        <v>2027</v>
      </c>
      <c r="E812" s="58" t="s">
        <v>1354</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hidden="1" customHeight="1">
      <c r="A813" s="57">
        <v>45378</v>
      </c>
      <c r="B813" s="58"/>
      <c r="C813" s="58"/>
      <c r="D813" s="58"/>
      <c r="E813" s="58" t="s">
        <v>900</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hidden="1" customHeight="1">
      <c r="A814" s="57">
        <v>45380</v>
      </c>
      <c r="B814" s="58"/>
      <c r="C814" s="58"/>
      <c r="D814" s="58" t="s">
        <v>991</v>
      </c>
      <c r="E814" s="58" t="s">
        <v>1726</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hidden="1" customHeight="1">
      <c r="A815" s="57">
        <v>45381</v>
      </c>
      <c r="B815" s="58"/>
      <c r="C815" s="58"/>
      <c r="D815" s="58" t="s">
        <v>2027</v>
      </c>
      <c r="E815" s="58" t="s">
        <v>1423</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hidden="1" customHeight="1">
      <c r="A816" s="57">
        <v>45381</v>
      </c>
      <c r="B816" s="58"/>
      <c r="C816" s="58"/>
      <c r="D816" s="58" t="s">
        <v>2027</v>
      </c>
      <c r="E816" s="58" t="s">
        <v>1565</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hidden="1" customHeight="1">
      <c r="A817" s="57">
        <v>45381</v>
      </c>
      <c r="B817" s="58"/>
      <c r="C817" s="58"/>
      <c r="D817" s="58" t="s">
        <v>2027</v>
      </c>
      <c r="E817" s="58" t="s">
        <v>1456</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hidden="1" customHeight="1">
      <c r="A818" s="57">
        <v>45382</v>
      </c>
      <c r="B818" s="58"/>
      <c r="C818" s="58"/>
      <c r="D818" s="58"/>
      <c r="E818" s="58" t="s">
        <v>573</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hidden="1" customHeight="1">
      <c r="A819" s="58"/>
      <c r="B819" s="58"/>
      <c r="C819" s="58" t="s">
        <v>2007</v>
      </c>
      <c r="D819" s="58"/>
      <c r="E819" s="58" t="s">
        <v>1734</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hidden="1" customHeight="1">
      <c r="A820" s="57">
        <v>45381</v>
      </c>
      <c r="B820" s="58"/>
      <c r="C820" s="58"/>
      <c r="D820" s="58"/>
      <c r="E820" s="58" t="s">
        <v>1404</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hidden="1" customHeight="1">
      <c r="A821" s="57">
        <v>45381</v>
      </c>
      <c r="B821" s="58"/>
      <c r="C821" s="58"/>
      <c r="D821" s="58"/>
      <c r="E821" s="58" t="s">
        <v>1349</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hidden="1" customHeight="1">
      <c r="A822" s="57">
        <v>45384</v>
      </c>
      <c r="B822" s="58"/>
      <c r="C822" s="58"/>
      <c r="D822" s="58"/>
      <c r="E822" s="58" t="s">
        <v>1724</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hidden="1" customHeight="1">
      <c r="A823" s="57">
        <v>45384</v>
      </c>
      <c r="B823" s="58"/>
      <c r="C823" s="58"/>
      <c r="D823" s="58" t="s">
        <v>2027</v>
      </c>
      <c r="E823" s="58" t="s">
        <v>555</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hidden="1" customHeight="1">
      <c r="A824" s="57">
        <v>45384</v>
      </c>
      <c r="B824" s="58"/>
      <c r="C824" s="58"/>
      <c r="D824" s="58" t="s">
        <v>2027</v>
      </c>
      <c r="E824" s="58" t="s">
        <v>1712</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hidden="1" customHeight="1">
      <c r="A825" s="57">
        <v>45386</v>
      </c>
      <c r="B825" s="58"/>
      <c r="C825" s="58"/>
      <c r="D825" s="58" t="s">
        <v>2027</v>
      </c>
      <c r="E825" s="58" t="s">
        <v>822</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hidden="1" customHeight="1">
      <c r="A826" s="57" t="s">
        <v>1501</v>
      </c>
      <c r="B826" s="58"/>
      <c r="C826" s="58" t="s">
        <v>2040</v>
      </c>
      <c r="D826" s="58"/>
      <c r="E826" s="58" t="s">
        <v>1732</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hidden="1" customHeight="1">
      <c r="A827" s="57" t="s">
        <v>1501</v>
      </c>
      <c r="B827" s="58"/>
      <c r="C827" s="58"/>
      <c r="D827" s="58"/>
      <c r="E827" s="58" t="s">
        <v>1417</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hidden="1" customHeight="1">
      <c r="A828" s="57" t="s">
        <v>1501</v>
      </c>
      <c r="B828" s="58"/>
      <c r="C828" s="58"/>
      <c r="D828" s="58"/>
      <c r="E828" s="58" t="s">
        <v>893</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hidden="1"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hidden="1" customHeight="1">
      <c r="A830" s="57">
        <v>45387</v>
      </c>
      <c r="B830" s="58"/>
      <c r="C830" s="58" t="s">
        <v>2091</v>
      </c>
      <c r="D830" s="58" t="s">
        <v>2027</v>
      </c>
      <c r="E830" s="58" t="s">
        <v>562</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hidden="1" customHeight="1">
      <c r="A831" s="57" t="s">
        <v>1501</v>
      </c>
      <c r="B831" s="58"/>
      <c r="C831" s="58"/>
      <c r="D831" s="58"/>
      <c r="E831" s="58" t="s">
        <v>759</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hidden="1" customHeight="1">
      <c r="A832" s="57" t="s">
        <v>1501</v>
      </c>
      <c r="B832" s="58"/>
      <c r="C832" s="58"/>
      <c r="D832" s="58"/>
      <c r="E832" s="58" t="s">
        <v>1450</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hidden="1" customHeight="1">
      <c r="A833" s="57">
        <v>45386</v>
      </c>
      <c r="B833" s="58"/>
      <c r="C833" s="58" t="s">
        <v>2091</v>
      </c>
      <c r="D833" s="58" t="s">
        <v>2027</v>
      </c>
      <c r="E833" s="58" t="s">
        <v>1449</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hidden="1" customHeight="1">
      <c r="A834" s="57">
        <v>45387</v>
      </c>
      <c r="B834" s="58"/>
      <c r="C834" s="58" t="s">
        <v>2091</v>
      </c>
      <c r="D834" s="58" t="s">
        <v>2027</v>
      </c>
      <c r="E834" s="58" t="s">
        <v>681</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hidden="1" customHeight="1">
      <c r="A835" s="57">
        <v>45387</v>
      </c>
      <c r="B835" s="58"/>
      <c r="C835" s="58" t="s">
        <v>2091</v>
      </c>
      <c r="D835" s="58" t="s">
        <v>2027</v>
      </c>
      <c r="E835" s="58" t="s">
        <v>677</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hidden="1" customHeight="1">
      <c r="A836" s="57">
        <v>45387</v>
      </c>
      <c r="B836" s="58"/>
      <c r="C836" s="58" t="s">
        <v>2091</v>
      </c>
      <c r="D836" s="58" t="s">
        <v>2027</v>
      </c>
      <c r="E836" s="58" t="s">
        <v>709</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hidden="1" customHeight="1">
      <c r="A837" s="57">
        <v>45390</v>
      </c>
      <c r="B837" s="58"/>
      <c r="C837" s="58"/>
      <c r="D837" s="58" t="s">
        <v>2027</v>
      </c>
      <c r="E837" s="58" t="s">
        <v>1728</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hidden="1" customHeight="1">
      <c r="A838" s="57">
        <v>45389</v>
      </c>
      <c r="B838" s="58"/>
      <c r="C838" s="58"/>
      <c r="D838" s="58" t="s">
        <v>2027</v>
      </c>
      <c r="E838" s="58" t="s">
        <v>1714</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hidden="1" customHeight="1">
      <c r="A839" s="57" t="s">
        <v>1501</v>
      </c>
      <c r="B839" s="58"/>
      <c r="C839" s="58"/>
      <c r="D839" s="58"/>
      <c r="E839" s="58" t="s">
        <v>885</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hidden="1" customHeight="1">
      <c r="A840" s="57">
        <v>45386</v>
      </c>
      <c r="B840" s="58"/>
      <c r="C840" s="58"/>
      <c r="D840" s="58" t="s">
        <v>2027</v>
      </c>
      <c r="E840" s="58" t="s">
        <v>676</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hidden="1" customHeight="1">
      <c r="A841" s="57">
        <v>45383</v>
      </c>
      <c r="B841" s="58"/>
      <c r="C841" s="58"/>
      <c r="D841" s="58" t="s">
        <v>2027</v>
      </c>
      <c r="E841" s="58" t="s">
        <v>1251</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hidden="1" customHeight="1">
      <c r="A842" s="57">
        <v>45393</v>
      </c>
      <c r="B842" s="58"/>
      <c r="C842" s="58"/>
      <c r="D842" s="58" t="s">
        <v>2027</v>
      </c>
      <c r="E842" s="58" t="s">
        <v>1104</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hidden="1" customHeight="1">
      <c r="A843" s="57">
        <v>45385</v>
      </c>
      <c r="B843" s="58"/>
      <c r="C843" s="58"/>
      <c r="D843" s="58" t="s">
        <v>2027</v>
      </c>
      <c r="E843" s="58" t="s">
        <v>1395</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hidden="1" customHeight="1">
      <c r="A844" s="57">
        <v>45393</v>
      </c>
      <c r="B844" s="58"/>
      <c r="C844" s="58"/>
      <c r="D844" s="58"/>
      <c r="E844" s="58" t="s">
        <v>1982</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2136</v>
      </c>
    </row>
    <row r="845" spans="1:13" ht="20" hidden="1" customHeight="1">
      <c r="A845" s="57">
        <v>45391</v>
      </c>
      <c r="B845" s="58"/>
      <c r="C845" s="58" t="s">
        <v>1164</v>
      </c>
      <c r="D845" s="58"/>
      <c r="E845" s="58" t="s">
        <v>1822</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hidden="1" customHeight="1">
      <c r="A846" s="57">
        <v>45391</v>
      </c>
      <c r="B846" s="58"/>
      <c r="C846" s="58" t="s">
        <v>1164</v>
      </c>
      <c r="D846" s="58"/>
      <c r="E846" s="58" t="s">
        <v>1706</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hidden="1" customHeight="1">
      <c r="A847" s="57">
        <v>45394</v>
      </c>
      <c r="B847" s="58"/>
      <c r="C847" s="58"/>
      <c r="D847" s="58"/>
      <c r="E847" s="58" t="s">
        <v>1833</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hidden="1" customHeight="1">
      <c r="A848" s="57">
        <v>45394</v>
      </c>
      <c r="B848" s="58"/>
      <c r="C848" s="58" t="s">
        <v>2137</v>
      </c>
      <c r="D848" s="58"/>
      <c r="E848" s="58" t="s">
        <v>1832</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hidden="1" customHeight="1">
      <c r="A849" s="57">
        <v>45394</v>
      </c>
      <c r="B849" s="58"/>
      <c r="C849" s="58" t="s">
        <v>1739</v>
      </c>
      <c r="D849" s="58"/>
      <c r="E849" s="58" t="s">
        <v>1834</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hidden="1" customHeight="1">
      <c r="A850" s="57">
        <v>45394</v>
      </c>
      <c r="B850" s="58"/>
      <c r="C850" s="58"/>
      <c r="D850" s="58" t="s">
        <v>2027</v>
      </c>
      <c r="E850" s="58" t="s">
        <v>1817</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hidden="1" customHeight="1">
      <c r="A851" s="57">
        <v>45394</v>
      </c>
      <c r="B851" s="58"/>
      <c r="C851" s="58"/>
      <c r="D851" s="58" t="s">
        <v>2027</v>
      </c>
      <c r="E851" s="58" t="s">
        <v>1815</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hidden="1" customHeight="1">
      <c r="A852" s="57">
        <v>45394</v>
      </c>
      <c r="B852" s="58"/>
      <c r="C852" s="58"/>
      <c r="D852" s="58"/>
      <c r="E852" s="58" t="s">
        <v>1705</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hidden="1" customHeight="1">
      <c r="A853" s="57" t="s">
        <v>1501</v>
      </c>
      <c r="B853" s="58"/>
      <c r="C853" s="58"/>
      <c r="D853" s="58"/>
      <c r="E853" s="58" t="s">
        <v>1331</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hidden="1" customHeight="1">
      <c r="A854" s="57" t="s">
        <v>1501</v>
      </c>
      <c r="B854" s="58"/>
      <c r="C854" s="58"/>
      <c r="D854" s="58"/>
      <c r="E854" s="58" t="s">
        <v>633</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hidden="1" customHeight="1">
      <c r="A855" s="57" t="s">
        <v>1501</v>
      </c>
      <c r="B855" s="58"/>
      <c r="C855" s="58"/>
      <c r="D855" s="58"/>
      <c r="E855" s="58" t="s">
        <v>623</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hidden="1" customHeight="1">
      <c r="A856" s="57">
        <v>45401</v>
      </c>
      <c r="B856" s="58"/>
      <c r="C856" s="58"/>
      <c r="D856" s="58" t="s">
        <v>2027</v>
      </c>
      <c r="E856" s="58" t="s">
        <v>1829</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hidden="1" customHeight="1">
      <c r="A857" s="57">
        <v>45401</v>
      </c>
      <c r="B857" s="58"/>
      <c r="C857" s="58"/>
      <c r="D857" s="58"/>
      <c r="E857" s="58" t="s">
        <v>1259</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hidden="1" customHeight="1">
      <c r="A858" s="57">
        <v>45401</v>
      </c>
      <c r="B858" s="58"/>
      <c r="C858" s="58"/>
      <c r="D858" s="58"/>
      <c r="E858" s="58" t="s">
        <v>1737</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hidden="1" customHeight="1">
      <c r="A859" s="57">
        <v>45401</v>
      </c>
      <c r="B859" s="58"/>
      <c r="C859" s="58"/>
      <c r="D859" s="58"/>
      <c r="E859" s="58" t="s">
        <v>1817</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hidden="1" customHeight="1">
      <c r="A860" s="57">
        <v>45404</v>
      </c>
      <c r="B860" s="58"/>
      <c r="C860" s="58"/>
      <c r="D860" s="58" t="s">
        <v>2027</v>
      </c>
      <c r="E860" s="58" t="s">
        <v>1298</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hidden="1" customHeight="1">
      <c r="A861" s="57">
        <v>45410</v>
      </c>
      <c r="B861" s="58"/>
      <c r="C861" s="58" t="s">
        <v>2209</v>
      </c>
      <c r="D861" s="58"/>
      <c r="E861" s="58" t="s">
        <v>799</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hidden="1" customHeight="1">
      <c r="A862" s="57">
        <v>45402</v>
      </c>
      <c r="B862" s="58"/>
      <c r="C862" s="58"/>
      <c r="D862" s="58"/>
      <c r="E862" s="58" t="s">
        <v>1409</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hidden="1" customHeight="1">
      <c r="A863" s="57">
        <v>45404</v>
      </c>
      <c r="B863" s="58"/>
      <c r="C863" s="58"/>
      <c r="D863" s="58" t="s">
        <v>2027</v>
      </c>
      <c r="E863" s="58" t="s">
        <v>924</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hidden="1" customHeight="1">
      <c r="A864" s="57">
        <v>45409</v>
      </c>
      <c r="B864" s="58"/>
      <c r="C864" s="58"/>
      <c r="D864" s="58" t="s">
        <v>2027</v>
      </c>
      <c r="E864" s="58" t="s">
        <v>790</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hidden="1" customHeight="1">
      <c r="A865" s="57">
        <v>45405</v>
      </c>
      <c r="B865" s="58"/>
      <c r="C865" s="58"/>
      <c r="D865" s="58" t="s">
        <v>2027</v>
      </c>
      <c r="E865" s="58" t="s">
        <v>1431</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hidden="1" customHeight="1">
      <c r="A866" s="57">
        <v>45406</v>
      </c>
      <c r="B866" s="58"/>
      <c r="C866" s="58"/>
      <c r="D866" s="58" t="s">
        <v>2027</v>
      </c>
      <c r="E866" s="58" t="s">
        <v>625</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hidden="1" customHeight="1">
      <c r="A867" s="57">
        <v>45408</v>
      </c>
      <c r="B867" s="58"/>
      <c r="C867" s="58"/>
      <c r="D867" s="58" t="s">
        <v>2027</v>
      </c>
      <c r="E867" s="58" t="s">
        <v>1715</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hidden="1" customHeight="1">
      <c r="A868" s="57">
        <v>45409</v>
      </c>
      <c r="B868" s="58"/>
      <c r="C868" s="58"/>
      <c r="D868" s="58" t="s">
        <v>2027</v>
      </c>
      <c r="E868" s="58" t="s">
        <v>1396</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hidden="1" customHeight="1">
      <c r="A869" s="57">
        <v>45410</v>
      </c>
      <c r="B869" s="58"/>
      <c r="C869" s="58"/>
      <c r="D869" s="58" t="s">
        <v>2027</v>
      </c>
      <c r="E869" s="58" t="s">
        <v>1724</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hidden="1" customHeight="1">
      <c r="A870" s="57">
        <v>45410</v>
      </c>
      <c r="B870" s="58"/>
      <c r="C870" s="58"/>
      <c r="D870" s="58" t="s">
        <v>2027</v>
      </c>
      <c r="E870" s="58" t="s">
        <v>1255</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hidden="1" customHeight="1">
      <c r="A871" s="57">
        <v>45410</v>
      </c>
      <c r="B871" s="58"/>
      <c r="C871" s="58"/>
      <c r="D871" s="58" t="s">
        <v>2027</v>
      </c>
      <c r="E871" s="58" t="s">
        <v>878</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hidden="1" customHeight="1">
      <c r="A872" s="57">
        <v>45411</v>
      </c>
      <c r="B872" s="58"/>
      <c r="C872" s="58" t="s">
        <v>2210</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hidden="1" customHeight="1">
      <c r="A873" s="57">
        <v>45411</v>
      </c>
      <c r="B873" s="58"/>
      <c r="C873" s="58"/>
      <c r="D873" s="58" t="s">
        <v>2027</v>
      </c>
      <c r="E873" s="58" t="s">
        <v>1455</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hidden="1" customHeight="1">
      <c r="A874" s="57">
        <v>45411</v>
      </c>
      <c r="B874" s="58"/>
      <c r="C874" s="58"/>
      <c r="D874" s="58" t="s">
        <v>2027</v>
      </c>
      <c r="E874" s="58" t="s">
        <v>1228</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hidden="1" customHeight="1">
      <c r="A875" s="57">
        <v>45411</v>
      </c>
      <c r="B875" s="58"/>
      <c r="C875" s="58"/>
      <c r="D875" s="58" t="s">
        <v>2027</v>
      </c>
      <c r="E875" s="58" t="s">
        <v>1226</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hidden="1" customHeight="1">
      <c r="A876" s="57">
        <v>45411</v>
      </c>
      <c r="B876" s="58"/>
      <c r="C876" s="58" t="s">
        <v>2212</v>
      </c>
      <c r="D876" s="58"/>
      <c r="E876" s="58" t="s">
        <v>687</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hidden="1" customHeight="1">
      <c r="A877" s="57">
        <v>45411</v>
      </c>
      <c r="B877" s="58"/>
      <c r="C877" s="58" t="s">
        <v>2212</v>
      </c>
      <c r="D877" s="58"/>
      <c r="E877" s="58" t="s">
        <v>1395</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hidden="1" customHeight="1">
      <c r="A878" s="57">
        <v>45413</v>
      </c>
      <c r="B878" s="58"/>
      <c r="C878" s="58"/>
      <c r="D878" s="58" t="s">
        <v>2027</v>
      </c>
      <c r="E878" s="58" t="s">
        <v>1725</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hidden="1" customHeight="1">
      <c r="A879" s="57">
        <v>45414</v>
      </c>
      <c r="B879" s="58"/>
      <c r="C879" s="58" t="s">
        <v>2213</v>
      </c>
      <c r="D879" s="58"/>
      <c r="E879" s="58" t="s">
        <v>1847</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hidden="1" customHeight="1">
      <c r="A880" s="57">
        <v>45414</v>
      </c>
      <c r="B880" s="58"/>
      <c r="C880" s="58"/>
      <c r="D880" s="58" t="s">
        <v>2027</v>
      </c>
      <c r="E880" s="58" t="s">
        <v>1454</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hidden="1" customHeight="1">
      <c r="A881" s="57">
        <v>45415</v>
      </c>
      <c r="B881" s="58"/>
      <c r="C881" s="58" t="s">
        <v>2222</v>
      </c>
      <c r="D881" s="58"/>
      <c r="E881" s="58" t="s">
        <v>1847</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hidden="1" customHeight="1">
      <c r="A882" s="57">
        <v>45416</v>
      </c>
      <c r="B882" s="58"/>
      <c r="C882" s="58"/>
      <c r="D882" s="58" t="s">
        <v>2027</v>
      </c>
      <c r="E882" s="58" t="s">
        <v>621</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hidden="1" customHeight="1">
      <c r="A883" s="57">
        <v>45416</v>
      </c>
      <c r="B883" s="58"/>
      <c r="C883" s="58"/>
      <c r="D883" s="58"/>
      <c r="E883" s="58" t="s">
        <v>1736</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hidden="1" customHeight="1">
      <c r="A884" s="57">
        <v>45416</v>
      </c>
      <c r="B884" s="58"/>
      <c r="C884" s="58"/>
      <c r="D884" s="58" t="s">
        <v>2027</v>
      </c>
      <c r="E884" s="58" t="s">
        <v>1871</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hidden="1" customHeight="1">
      <c r="A885" s="57">
        <v>45418</v>
      </c>
      <c r="B885" s="58"/>
      <c r="C885" s="58"/>
      <c r="D885" s="58" t="s">
        <v>2027</v>
      </c>
      <c r="E885" s="58" t="s">
        <v>1834</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hidden="1" customHeight="1">
      <c r="A886" s="57">
        <v>45418</v>
      </c>
      <c r="B886" s="58"/>
      <c r="C886" s="58"/>
      <c r="D886" s="58" t="s">
        <v>2027</v>
      </c>
      <c r="E886" s="58" t="s">
        <v>2217</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hidden="1" customHeight="1">
      <c r="A887" s="57">
        <v>45418</v>
      </c>
      <c r="B887" s="58"/>
      <c r="C887" s="58"/>
      <c r="D887" s="58" t="s">
        <v>2027</v>
      </c>
      <c r="E887" s="58" t="s">
        <v>2218</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hidden="1" customHeight="1">
      <c r="A888" s="57">
        <v>45419</v>
      </c>
      <c r="B888" s="58"/>
      <c r="C888" s="58"/>
      <c r="D888" s="58" t="s">
        <v>2027</v>
      </c>
      <c r="E888" s="58" t="s">
        <v>2219</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hidden="1" customHeight="1">
      <c r="A889" s="57">
        <v>45419</v>
      </c>
      <c r="B889" s="58"/>
      <c r="C889" s="58"/>
      <c r="D889" s="58" t="s">
        <v>2027</v>
      </c>
      <c r="E889" s="58" t="s">
        <v>2220</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hidden="1" customHeight="1">
      <c r="A890" s="57">
        <v>45417</v>
      </c>
      <c r="B890" s="58"/>
      <c r="C890" s="58"/>
      <c r="D890" s="58" t="s">
        <v>2027</v>
      </c>
      <c r="E890" s="58" t="s">
        <v>2221</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hidden="1" customHeight="1">
      <c r="A891" s="57">
        <v>45416</v>
      </c>
      <c r="B891" s="58"/>
      <c r="C891" s="58"/>
      <c r="D891" s="58" t="s">
        <v>2027</v>
      </c>
      <c r="E891" s="58" t="s">
        <v>1228</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hidden="1" customHeight="1">
      <c r="A892" s="57">
        <v>45416</v>
      </c>
      <c r="B892" s="58"/>
      <c r="C892" s="58"/>
      <c r="D892" s="58" t="s">
        <v>2027</v>
      </c>
      <c r="E892" s="58" t="s">
        <v>621</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hidden="1" customHeight="1">
      <c r="A893" s="57">
        <v>45416</v>
      </c>
      <c r="B893" s="58"/>
      <c r="C893" s="58"/>
      <c r="D893" s="58" t="s">
        <v>2027</v>
      </c>
      <c r="E893" s="58" t="s">
        <v>635</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hidden="1" customHeight="1">
      <c r="A894" s="57">
        <v>45419</v>
      </c>
      <c r="B894" s="58"/>
      <c r="C894" s="58"/>
      <c r="D894" s="58"/>
      <c r="E894" s="58" t="s">
        <v>2223</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hidden="1" customHeight="1">
      <c r="A895" s="57">
        <v>45418</v>
      </c>
      <c r="B895" s="58"/>
      <c r="C895" s="58"/>
      <c r="D895" s="58" t="s">
        <v>2027</v>
      </c>
      <c r="E895" s="58" t="s">
        <v>2211</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hidden="1" customHeight="1">
      <c r="A896" s="57">
        <v>45418</v>
      </c>
      <c r="B896" s="58"/>
      <c r="C896" s="58"/>
      <c r="D896" s="58" t="s">
        <v>2027</v>
      </c>
      <c r="E896" s="58" t="s">
        <v>555</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hidden="1" customHeight="1">
      <c r="A897" s="57">
        <v>45435</v>
      </c>
      <c r="B897" s="58"/>
      <c r="C897" s="58"/>
      <c r="D897" s="58" t="s">
        <v>1496</v>
      </c>
      <c r="E897" s="58" t="s">
        <v>568</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hidden="1" customHeight="1">
      <c r="A898" s="57">
        <v>45418</v>
      </c>
      <c r="B898" s="58"/>
      <c r="C898" s="58"/>
      <c r="D898" s="58" t="s">
        <v>2027</v>
      </c>
      <c r="E898" s="58" t="s">
        <v>570</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hidden="1" customHeight="1">
      <c r="A899" s="57">
        <v>45416</v>
      </c>
      <c r="B899" s="58"/>
      <c r="C899" s="58"/>
      <c r="D899" s="58" t="s">
        <v>2027</v>
      </c>
      <c r="E899" s="58" t="s">
        <v>714</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hidden="1" customHeight="1">
      <c r="A900" s="57">
        <v>45416</v>
      </c>
      <c r="B900" s="58"/>
      <c r="C900" s="58"/>
      <c r="D900" s="58" t="s">
        <v>2027</v>
      </c>
      <c r="E900" s="58" t="s">
        <v>790</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hidden="1" customHeight="1">
      <c r="A901" s="57">
        <v>45416</v>
      </c>
      <c r="B901" s="58"/>
      <c r="C901" s="58" t="s">
        <v>2224</v>
      </c>
      <c r="D901" s="58"/>
      <c r="E901" s="58" t="s">
        <v>797</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hidden="1" customHeight="1">
      <c r="A902" s="57">
        <v>45416</v>
      </c>
      <c r="B902" s="58"/>
      <c r="C902" s="58"/>
      <c r="D902" s="58" t="s">
        <v>2027</v>
      </c>
      <c r="E902" s="58" t="s">
        <v>880</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hidden="1" customHeight="1">
      <c r="A903" s="57">
        <v>45435</v>
      </c>
      <c r="B903" s="58"/>
      <c r="C903" s="58"/>
      <c r="D903" s="58"/>
      <c r="E903" s="58" t="s">
        <v>882</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hidden="1" customHeight="1">
      <c r="A904" s="57">
        <v>45416</v>
      </c>
      <c r="B904" s="58"/>
      <c r="C904" s="58"/>
      <c r="D904" s="58"/>
      <c r="E904" s="58" t="s">
        <v>1036</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hidden="1" customHeight="1">
      <c r="A905" s="57">
        <v>45435</v>
      </c>
      <c r="B905" s="58"/>
      <c r="C905" s="58"/>
      <c r="D905" s="58" t="s">
        <v>2027</v>
      </c>
      <c r="E905" s="58" t="s">
        <v>1262</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hidden="1" customHeight="1">
      <c r="A906" s="57">
        <v>45434</v>
      </c>
      <c r="B906" s="58"/>
      <c r="C906" s="58"/>
      <c r="D906" s="58" t="s">
        <v>2027</v>
      </c>
      <c r="E906" s="58" t="s">
        <v>1725</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hidden="1" customHeight="1">
      <c r="A907" s="57">
        <v>45422</v>
      </c>
      <c r="B907" s="58"/>
      <c r="C907" s="58"/>
      <c r="D907" s="58" t="s">
        <v>2027</v>
      </c>
      <c r="E907" s="58" t="s">
        <v>1765</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hidden="1" customHeight="1">
      <c r="A908" s="58"/>
      <c r="B908" s="58"/>
      <c r="C908" s="58" t="s">
        <v>1141</v>
      </c>
      <c r="D908" s="58"/>
      <c r="E908" s="58" t="s">
        <v>1765</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hidden="1" customHeight="1">
      <c r="A909" s="58"/>
      <c r="B909" s="58"/>
      <c r="C909" s="58" t="s">
        <v>2225</v>
      </c>
      <c r="D909" s="58"/>
      <c r="E909" s="58" t="s">
        <v>1766</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hidden="1" customHeight="1">
      <c r="A910" s="57">
        <v>45421</v>
      </c>
      <c r="B910" s="58"/>
      <c r="C910" s="58"/>
      <c r="D910" s="58" t="s">
        <v>2027</v>
      </c>
      <c r="E910" s="58" t="s">
        <v>1830</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hidden="1" customHeight="1">
      <c r="A911" s="57">
        <v>45428</v>
      </c>
      <c r="B911" s="58"/>
      <c r="C911" s="58"/>
      <c r="D911" s="58" t="s">
        <v>2027</v>
      </c>
      <c r="E911" s="58" t="s">
        <v>1831</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hidden="1" customHeight="1">
      <c r="A912" s="57">
        <v>45428</v>
      </c>
      <c r="B912" s="58"/>
      <c r="C912" s="58"/>
      <c r="D912" s="58" t="s">
        <v>2027</v>
      </c>
      <c r="E912" s="58" t="s">
        <v>1104</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hidden="1" customHeight="1">
      <c r="A913" s="57">
        <v>45428</v>
      </c>
      <c r="B913" s="58"/>
      <c r="C913" s="58"/>
      <c r="D913" s="58" t="s">
        <v>2027</v>
      </c>
      <c r="E913" s="58" t="s">
        <v>1348</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hidden="1" customHeight="1">
      <c r="A914" s="57">
        <v>45430</v>
      </c>
      <c r="B914" s="58"/>
      <c r="C914" s="58"/>
      <c r="D914" s="58" t="s">
        <v>2027</v>
      </c>
      <c r="E914" s="58" t="s">
        <v>1727</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hidden="1" customHeight="1">
      <c r="A915" s="57">
        <v>45430</v>
      </c>
      <c r="B915" s="58"/>
      <c r="C915" s="58" t="s">
        <v>2226</v>
      </c>
      <c r="D915" s="58"/>
      <c r="E915" s="58" t="s">
        <v>1440</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hidden="1" customHeight="1">
      <c r="A916" s="57">
        <v>45430</v>
      </c>
      <c r="B916" s="58"/>
      <c r="C916" s="58"/>
      <c r="D916" s="58" t="s">
        <v>2027</v>
      </c>
      <c r="E916" s="58" t="s">
        <v>1715</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hidden="1" customHeight="1">
      <c r="A917" s="57">
        <v>45424</v>
      </c>
      <c r="B917" s="58"/>
      <c r="C917" s="58"/>
      <c r="D917" s="58" t="s">
        <v>2027</v>
      </c>
      <c r="E917" s="58" t="s">
        <v>1425</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hidden="1" customHeight="1">
      <c r="A918" s="57">
        <v>45424</v>
      </c>
      <c r="B918" s="58"/>
      <c r="C918" s="58"/>
      <c r="D918" s="58" t="s">
        <v>2027</v>
      </c>
      <c r="E918" s="58" t="s">
        <v>1726</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hidden="1" customHeight="1">
      <c r="A919" s="57">
        <v>45424</v>
      </c>
      <c r="B919" s="58"/>
      <c r="C919" s="58"/>
      <c r="D919" s="58" t="s">
        <v>2027</v>
      </c>
      <c r="E919" s="58" t="s">
        <v>1400</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hidden="1" customHeight="1">
      <c r="A920" s="57">
        <v>45431</v>
      </c>
      <c r="B920" s="58"/>
      <c r="C920" s="58"/>
      <c r="D920" s="58" t="s">
        <v>2027</v>
      </c>
      <c r="E920" s="58" t="s">
        <v>1408</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hidden="1" customHeight="1">
      <c r="A921" s="57">
        <v>45431</v>
      </c>
      <c r="B921" s="58"/>
      <c r="C921" s="58"/>
      <c r="D921" s="58" t="s">
        <v>2027</v>
      </c>
      <c r="E921" s="58" t="s">
        <v>1411</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hidden="1" customHeight="1">
      <c r="A922" s="57">
        <v>45431</v>
      </c>
      <c r="B922" s="58"/>
      <c r="C922" s="58"/>
      <c r="D922" s="58" t="s">
        <v>2027</v>
      </c>
      <c r="E922" s="58" t="s">
        <v>1291</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hidden="1" customHeight="1">
      <c r="A923" s="57">
        <v>45428</v>
      </c>
      <c r="B923" s="58"/>
      <c r="C923" s="58"/>
      <c r="D923" s="58" t="s">
        <v>2027</v>
      </c>
      <c r="E923" s="58" t="s">
        <v>1099</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hidden="1" customHeight="1">
      <c r="A924" s="57">
        <v>45428</v>
      </c>
      <c r="B924" s="58"/>
      <c r="C924" s="58"/>
      <c r="D924" s="58" t="s">
        <v>2027</v>
      </c>
      <c r="E924" s="58" t="s">
        <v>2033</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hidden="1" customHeight="1">
      <c r="A925" s="57">
        <v>45429</v>
      </c>
      <c r="B925" s="58"/>
      <c r="C925" s="58"/>
      <c r="D925" s="58" t="s">
        <v>2027</v>
      </c>
      <c r="E925" s="58" t="s">
        <v>1973</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hidden="1" customHeight="1">
      <c r="A926" s="57">
        <v>45430</v>
      </c>
      <c r="B926" s="58"/>
      <c r="C926" s="58"/>
      <c r="D926" s="58" t="s">
        <v>2027</v>
      </c>
      <c r="E926" s="58" t="s">
        <v>1400</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hidden="1" customHeight="1">
      <c r="A927" s="57">
        <v>45439</v>
      </c>
      <c r="B927" s="58"/>
      <c r="C927" s="58"/>
      <c r="D927" s="58" t="s">
        <v>2027</v>
      </c>
      <c r="E927" s="58" t="s">
        <v>1416</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hidden="1" customHeight="1">
      <c r="A928" s="57">
        <v>45439</v>
      </c>
      <c r="B928" s="58"/>
      <c r="C928" s="58"/>
      <c r="D928" s="58"/>
      <c r="E928" s="58" t="s">
        <v>1004</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hidden="1" customHeight="1">
      <c r="A929" s="57">
        <v>45440</v>
      </c>
      <c r="B929" s="58"/>
      <c r="C929" s="58"/>
      <c r="D929" s="58" t="s">
        <v>2027</v>
      </c>
      <c r="E929" s="58" t="s">
        <v>1828</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hidden="1" customHeight="1">
      <c r="A930" s="58"/>
      <c r="B930" s="58"/>
      <c r="C930" s="58" t="s">
        <v>2495</v>
      </c>
      <c r="D930" s="58"/>
      <c r="E930" s="58" t="s">
        <v>964</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hidden="1" customHeight="1">
      <c r="A931" s="58"/>
      <c r="B931" s="58"/>
      <c r="C931" s="58"/>
      <c r="D931" s="58" t="s">
        <v>1496</v>
      </c>
      <c r="E931" s="58" t="s">
        <v>573</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hidden="1" customHeight="1">
      <c r="A932" s="57">
        <v>45440</v>
      </c>
      <c r="B932" s="58"/>
      <c r="C932" s="58"/>
      <c r="D932" s="58" t="s">
        <v>2027</v>
      </c>
      <c r="E932" s="58" t="s">
        <v>1102</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hidden="1" customHeight="1">
      <c r="A933" s="58"/>
      <c r="B933" s="58"/>
      <c r="C933" s="58"/>
      <c r="D933" s="58" t="s">
        <v>2027</v>
      </c>
      <c r="E933" s="58" t="s">
        <v>939</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hidden="1" customHeight="1">
      <c r="A934" s="57">
        <v>45443</v>
      </c>
      <c r="B934" s="58"/>
      <c r="C934" s="58"/>
      <c r="D934" s="58"/>
      <c r="E934" s="58" t="s">
        <v>723</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hidden="1" customHeight="1">
      <c r="A935" s="57">
        <v>45443</v>
      </c>
      <c r="B935" s="58"/>
      <c r="C935" s="58"/>
      <c r="D935" s="58" t="s">
        <v>991</v>
      </c>
      <c r="E935" s="58" t="s">
        <v>731</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hidden="1" customHeight="1">
      <c r="A936" s="57">
        <v>45443</v>
      </c>
      <c r="B936" s="58"/>
      <c r="C936" s="58"/>
      <c r="D936" s="58" t="s">
        <v>991</v>
      </c>
      <c r="E936" s="58" t="s">
        <v>762</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hidden="1" customHeight="1">
      <c r="A937" s="57">
        <v>45443</v>
      </c>
      <c r="B937" s="58"/>
      <c r="C937" s="58"/>
      <c r="D937" s="58"/>
      <c r="E937" s="58" t="s">
        <v>1839</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hidden="1" customHeight="1">
      <c r="A938" s="57">
        <v>45443</v>
      </c>
      <c r="B938" s="58"/>
      <c r="C938" s="58"/>
      <c r="D938" s="58" t="s">
        <v>2027</v>
      </c>
      <c r="E938" s="58" t="s">
        <v>2503</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hidden="1" customHeight="1">
      <c r="A939" s="57">
        <v>45439</v>
      </c>
      <c r="B939" s="58"/>
      <c r="C939" s="58"/>
      <c r="D939" s="58" t="s">
        <v>2027</v>
      </c>
      <c r="E939" s="58" t="s">
        <v>1835</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hidden="1" customHeight="1">
      <c r="A940" s="57">
        <v>45439</v>
      </c>
      <c r="B940" s="58"/>
      <c r="C940" s="58"/>
      <c r="D940" s="58"/>
      <c r="E940" s="58" t="s">
        <v>1250</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hidden="1" customHeight="1">
      <c r="A941" s="57">
        <v>45436</v>
      </c>
      <c r="B941" s="58"/>
      <c r="C941" s="58"/>
      <c r="D941" s="58"/>
      <c r="E941" s="58" t="s">
        <v>1830</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hidden="1" customHeight="1">
      <c r="A942" s="57">
        <v>45436</v>
      </c>
      <c r="B942" s="58"/>
      <c r="C942" s="58"/>
      <c r="D942" s="58"/>
      <c r="E942" s="58" t="s">
        <v>843</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hidden="1" customHeight="1">
      <c r="A943" s="57">
        <v>45436</v>
      </c>
      <c r="B943" s="58"/>
      <c r="C943" s="58"/>
      <c r="D943" s="58" t="s">
        <v>2027</v>
      </c>
      <c r="E943" s="58" t="s">
        <v>1727</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hidden="1" customHeight="1">
      <c r="A944" s="57">
        <v>45445</v>
      </c>
      <c r="B944" s="58"/>
      <c r="C944" s="58"/>
      <c r="D944" s="58" t="s">
        <v>2027</v>
      </c>
      <c r="E944" s="58" t="s">
        <v>2332</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hidden="1" customHeight="1">
      <c r="A945" s="57">
        <v>45445</v>
      </c>
      <c r="B945" s="58"/>
      <c r="C945" s="58"/>
      <c r="D945" s="58" t="s">
        <v>2027</v>
      </c>
      <c r="E945" s="58" t="s">
        <v>2328</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hidden="1" customHeight="1">
      <c r="A946" s="57">
        <v>45445</v>
      </c>
      <c r="B946" s="58"/>
      <c r="C946" s="58"/>
      <c r="D946" s="58" t="s">
        <v>2027</v>
      </c>
      <c r="E946" s="58" t="s">
        <v>2330</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hidden="1" customHeight="1">
      <c r="A947" s="57">
        <v>45445</v>
      </c>
      <c r="B947" s="58"/>
      <c r="C947" s="58"/>
      <c r="D947" s="58" t="s">
        <v>2027</v>
      </c>
      <c r="E947" s="58" t="s">
        <v>2292</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hidden="1" customHeight="1">
      <c r="A948" s="57">
        <v>45445</v>
      </c>
      <c r="B948" s="58"/>
      <c r="C948" s="58"/>
      <c r="D948" s="58" t="s">
        <v>2504</v>
      </c>
      <c r="E948" s="58" t="s">
        <v>2313</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hidden="1" customHeight="1">
      <c r="A949" s="57">
        <v>45445</v>
      </c>
      <c r="B949" s="58"/>
      <c r="C949" s="58"/>
      <c r="D949" s="58"/>
      <c r="E949" s="58" t="s">
        <v>2328</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hidden="1" customHeight="1">
      <c r="A950" s="57">
        <v>45446</v>
      </c>
      <c r="B950" s="58"/>
      <c r="C950" s="58"/>
      <c r="D950" s="58"/>
      <c r="E950" s="58" t="s">
        <v>2328</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hidden="1" customHeight="1">
      <c r="A951" s="57">
        <v>45446</v>
      </c>
      <c r="B951" s="58"/>
      <c r="C951" s="58" t="s">
        <v>393</v>
      </c>
      <c r="D951" s="58"/>
      <c r="E951" s="58" t="s">
        <v>2299</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hidden="1" customHeight="1">
      <c r="A952" s="57">
        <v>45446</v>
      </c>
      <c r="B952" s="58"/>
      <c r="C952" s="58" t="s">
        <v>393</v>
      </c>
      <c r="D952" s="58"/>
      <c r="E952" s="58" t="s">
        <v>2305</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hidden="1" customHeight="1">
      <c r="A953" s="57">
        <v>45446</v>
      </c>
      <c r="B953" s="58"/>
      <c r="C953" s="58"/>
      <c r="D953" s="58" t="s">
        <v>2027</v>
      </c>
      <c r="E953" s="58" t="s">
        <v>2330</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hidden="1" customHeight="1">
      <c r="A954" s="57">
        <v>45446</v>
      </c>
      <c r="B954" s="58"/>
      <c r="C954" s="58"/>
      <c r="D954" s="58" t="s">
        <v>2027</v>
      </c>
      <c r="E954" s="58" t="s">
        <v>1080</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hidden="1" customHeight="1">
      <c r="A955" s="57">
        <v>45447</v>
      </c>
      <c r="B955" s="58"/>
      <c r="C955" s="58"/>
      <c r="D955" s="58" t="s">
        <v>2027</v>
      </c>
      <c r="E955" s="58" t="s">
        <v>2293</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hidden="1" customHeight="1">
      <c r="A956" s="57">
        <v>45448</v>
      </c>
      <c r="B956" s="58"/>
      <c r="C956" s="58"/>
      <c r="D956" s="58"/>
      <c r="E956" s="58" t="s">
        <v>2329</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hidden="1" customHeight="1">
      <c r="A957" s="57">
        <v>45448</v>
      </c>
      <c r="B957" s="58"/>
      <c r="C957" s="58"/>
      <c r="D957" s="58" t="s">
        <v>2027</v>
      </c>
      <c r="E957" s="58" t="s">
        <v>1886</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hidden="1" customHeight="1">
      <c r="A958" s="57">
        <v>45448</v>
      </c>
      <c r="B958" s="58"/>
      <c r="C958" s="58"/>
      <c r="D958" s="58" t="s">
        <v>2027</v>
      </c>
      <c r="E958" s="58" t="s">
        <v>638</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hidden="1" customHeight="1">
      <c r="A959" s="57">
        <v>45449</v>
      </c>
      <c r="B959" s="58"/>
      <c r="C959" s="58"/>
      <c r="D959" s="58" t="s">
        <v>2507</v>
      </c>
      <c r="E959" s="58" t="s">
        <v>1427</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hidden="1" customHeight="1">
      <c r="A960" s="57">
        <v>45450</v>
      </c>
      <c r="B960" s="58"/>
      <c r="C960" s="58" t="s">
        <v>2511</v>
      </c>
      <c r="D960" s="58"/>
      <c r="E960" s="58" t="s">
        <v>1827</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hidden="1" customHeight="1">
      <c r="A961" s="57">
        <v>45451</v>
      </c>
      <c r="B961" s="58"/>
      <c r="C961" s="58"/>
      <c r="D961" s="58" t="s">
        <v>2027</v>
      </c>
      <c r="E961" s="58" t="s">
        <v>2309</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hidden="1" customHeight="1">
      <c r="A962" s="57">
        <v>45452</v>
      </c>
      <c r="B962" s="58"/>
      <c r="C962" s="58"/>
      <c r="D962" s="58"/>
      <c r="E962" s="58" t="s">
        <v>2308</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hidden="1" customHeight="1">
      <c r="A963" s="57">
        <v>45453</v>
      </c>
      <c r="B963" s="58"/>
      <c r="C963" s="58" t="s">
        <v>2511</v>
      </c>
      <c r="D963" s="58"/>
      <c r="E963" s="58" t="s">
        <v>2487</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hidden="1" customHeight="1">
      <c r="A964" s="57">
        <v>45454</v>
      </c>
      <c r="B964" s="58"/>
      <c r="C964" s="58" t="s">
        <v>2512</v>
      </c>
      <c r="D964" s="58"/>
      <c r="E964" s="58" t="s">
        <v>2320</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hidden="1" customHeight="1">
      <c r="A965" s="57">
        <v>45455</v>
      </c>
      <c r="B965" s="58"/>
      <c r="C965" s="58" t="s">
        <v>493</v>
      </c>
      <c r="D965" s="58"/>
      <c r="E965" s="58" t="s">
        <v>2489</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hidden="1" customHeight="1">
      <c r="A966" s="57">
        <v>45456</v>
      </c>
      <c r="B966" s="58"/>
      <c r="C966" s="58"/>
      <c r="D966" s="58" t="s">
        <v>2027</v>
      </c>
      <c r="E966" s="58" t="s">
        <v>2328</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hidden="1" customHeight="1">
      <c r="A967" s="57">
        <v>45457</v>
      </c>
      <c r="B967" s="58"/>
      <c r="C967" s="58" t="s">
        <v>2511</v>
      </c>
      <c r="D967" s="58"/>
      <c r="E967" s="58" t="s">
        <v>2489</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hidden="1" customHeight="1">
      <c r="A968" s="57">
        <v>45458</v>
      </c>
      <c r="B968" s="58"/>
      <c r="C968" s="58" t="s">
        <v>2513</v>
      </c>
      <c r="D968" s="58"/>
      <c r="E968" s="58" t="s">
        <v>2350</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hidden="1" customHeight="1">
      <c r="A969" s="57">
        <v>45459</v>
      </c>
      <c r="B969" s="58"/>
      <c r="C969" s="58"/>
      <c r="D969" s="58" t="s">
        <v>1495</v>
      </c>
      <c r="E969" s="58" t="s">
        <v>1425</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hidden="1" customHeight="1">
      <c r="A970" s="57">
        <v>45460</v>
      </c>
      <c r="B970" s="58"/>
      <c r="C970" s="58"/>
      <c r="D970" s="58" t="s">
        <v>2514</v>
      </c>
      <c r="E970" s="58" t="s">
        <v>720</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hidden="1" customHeight="1">
      <c r="A971" s="57">
        <v>45461</v>
      </c>
      <c r="B971" s="58"/>
      <c r="C971" s="58"/>
      <c r="D971" s="58" t="s">
        <v>2027</v>
      </c>
      <c r="E971" s="58" t="s">
        <v>2332</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hidden="1" customHeight="1">
      <c r="A972" s="57">
        <v>45462</v>
      </c>
      <c r="B972" s="58"/>
      <c r="C972" s="58"/>
      <c r="D972" s="58" t="s">
        <v>2027</v>
      </c>
      <c r="E972" s="58" t="s">
        <v>2489</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hidden="1" customHeight="1">
      <c r="A973" s="57">
        <v>45463</v>
      </c>
      <c r="B973" s="58"/>
      <c r="C973" s="58"/>
      <c r="D973" s="58" t="s">
        <v>2027</v>
      </c>
      <c r="E973" s="58" t="s">
        <v>2377</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hidden="1" customHeight="1">
      <c r="A974" s="57">
        <v>45464</v>
      </c>
      <c r="B974" s="58"/>
      <c r="C974" s="58"/>
      <c r="D974" s="58" t="s">
        <v>2027</v>
      </c>
      <c r="E974" s="58" t="s">
        <v>2306</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hidden="1" customHeight="1">
      <c r="A975" s="57">
        <v>45465</v>
      </c>
      <c r="B975" s="58"/>
      <c r="C975" s="58"/>
      <c r="D975" s="58" t="s">
        <v>2027</v>
      </c>
      <c r="E975" s="58" t="s">
        <v>2348</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hidden="1" customHeight="1">
      <c r="A976" s="57">
        <v>45466</v>
      </c>
      <c r="B976" s="58"/>
      <c r="C976" s="58"/>
      <c r="D976" s="58" t="s">
        <v>2027</v>
      </c>
      <c r="E976" s="58" t="s">
        <v>2310</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hidden="1" customHeight="1">
      <c r="A977" s="57">
        <v>45467</v>
      </c>
      <c r="B977" s="58"/>
      <c r="C977" s="58"/>
      <c r="D977" s="58" t="s">
        <v>2027</v>
      </c>
      <c r="E977" s="58" t="s">
        <v>1057</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hidden="1" customHeight="1">
      <c r="A978" s="57">
        <v>45468</v>
      </c>
      <c r="B978" s="58"/>
      <c r="C978" s="58"/>
      <c r="D978" s="58" t="s">
        <v>2518</v>
      </c>
      <c r="E978" s="58" t="s">
        <v>1415</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hidden="1" customHeight="1">
      <c r="A979" s="57">
        <v>45469</v>
      </c>
      <c r="B979" s="58"/>
      <c r="C979" s="58"/>
      <c r="D979" s="58" t="s">
        <v>2517</v>
      </c>
      <c r="E979" s="58" t="s">
        <v>711</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hidden="1" customHeight="1">
      <c r="A980" s="57">
        <v>45470</v>
      </c>
      <c r="B980" s="58"/>
      <c r="C980" s="58"/>
      <c r="D980" s="58" t="s">
        <v>2517</v>
      </c>
      <c r="E980" s="58" t="s">
        <v>1825</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hidden="1" customHeight="1">
      <c r="A981" s="57">
        <v>45471</v>
      </c>
      <c r="B981" s="58"/>
      <c r="C981" s="58"/>
      <c r="D981" s="58" t="s">
        <v>2519</v>
      </c>
      <c r="E981" s="58" t="s">
        <v>606</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hidden="1" customHeight="1">
      <c r="A982" s="57">
        <v>45472</v>
      </c>
      <c r="B982" s="58"/>
      <c r="C982" s="58"/>
      <c r="D982" s="58"/>
      <c r="E982" s="58" t="s">
        <v>770</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hidden="1" customHeight="1">
      <c r="A983" s="57">
        <v>45473</v>
      </c>
      <c r="B983" s="58"/>
      <c r="C983" s="58" t="s">
        <v>2007</v>
      </c>
      <c r="D983" s="58"/>
      <c r="E983" s="58" t="s">
        <v>2382</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hidden="1" customHeight="1">
      <c r="A984" s="57">
        <v>45444</v>
      </c>
      <c r="B984" s="58"/>
      <c r="C984" s="58"/>
      <c r="D984" s="58"/>
      <c r="E984" s="58" t="s">
        <v>605</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hidden="1" customHeight="1">
      <c r="A985" s="57">
        <v>45445</v>
      </c>
      <c r="B985" s="58"/>
      <c r="C985" s="58"/>
      <c r="D985" s="58" t="s">
        <v>2507</v>
      </c>
      <c r="E985" s="58" t="s">
        <v>1728</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hidden="1" customHeight="1">
      <c r="A986" s="57">
        <v>45446</v>
      </c>
      <c r="B986" s="58"/>
      <c r="C986" s="58"/>
      <c r="D986" s="58" t="s">
        <v>493</v>
      </c>
      <c r="E986" s="58" t="s">
        <v>2304</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hidden="1" customHeight="1">
      <c r="A987" s="57">
        <v>45447</v>
      </c>
      <c r="B987" s="58"/>
      <c r="C987" s="58"/>
      <c r="D987" s="58" t="s">
        <v>2517</v>
      </c>
      <c r="E987" s="58" t="s">
        <v>2348</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hidden="1" customHeight="1">
      <c r="A988" s="57">
        <v>45448</v>
      </c>
      <c r="B988" s="58"/>
      <c r="C988" s="58" t="s">
        <v>2007</v>
      </c>
      <c r="D988" s="58"/>
      <c r="E988" s="58" t="s">
        <v>2370</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hidden="1" customHeight="1">
      <c r="A989" s="57">
        <v>45449</v>
      </c>
      <c r="B989" s="58"/>
      <c r="C989" s="58" t="s">
        <v>2007</v>
      </c>
      <c r="D989" s="58"/>
      <c r="E989" s="58" t="s">
        <v>2379</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hidden="1" customHeight="1">
      <c r="A990" s="57">
        <v>45450</v>
      </c>
      <c r="B990" s="58"/>
      <c r="C990" s="58" t="s">
        <v>2520</v>
      </c>
      <c r="D990" s="58" t="s">
        <v>2517</v>
      </c>
      <c r="E990" s="58" t="s">
        <v>2361</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hidden="1" customHeight="1">
      <c r="A991" s="57">
        <v>45451</v>
      </c>
      <c r="B991" s="58"/>
      <c r="C991" s="58" t="s">
        <v>2521</v>
      </c>
      <c r="D991" s="58" t="s">
        <v>1495</v>
      </c>
      <c r="E991" s="58" t="s">
        <v>2381</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hidden="1" customHeight="1">
      <c r="A992" s="57">
        <v>45452</v>
      </c>
      <c r="B992" s="58"/>
      <c r="C992" s="58" t="s">
        <v>2522</v>
      </c>
      <c r="D992" s="58" t="s">
        <v>2514</v>
      </c>
      <c r="E992" s="58" t="s">
        <v>1452</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hidden="1" customHeight="1">
      <c r="A993" s="57">
        <v>45453</v>
      </c>
      <c r="B993" s="58"/>
      <c r="C993" s="58" t="s">
        <v>2522</v>
      </c>
      <c r="D993" s="58" t="s">
        <v>2514</v>
      </c>
      <c r="E993" s="58" t="s">
        <v>1500</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hidden="1" customHeight="1">
      <c r="A994" s="57">
        <v>45454</v>
      </c>
      <c r="B994" s="58"/>
      <c r="C994" s="58" t="s">
        <v>2523</v>
      </c>
      <c r="D994" s="58" t="s">
        <v>2027</v>
      </c>
      <c r="E994" s="58" t="s">
        <v>2290</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hidden="1" customHeight="1">
      <c r="A995" s="57">
        <v>45455</v>
      </c>
      <c r="B995" s="58"/>
      <c r="C995" s="58" t="s">
        <v>2524</v>
      </c>
      <c r="D995" s="58" t="s">
        <v>2517</v>
      </c>
      <c r="E995" s="58" t="s">
        <v>1430</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hidden="1" customHeight="1">
      <c r="A996" s="57">
        <v>45456</v>
      </c>
      <c r="B996" s="58"/>
      <c r="C996" s="58" t="s">
        <v>2525</v>
      </c>
      <c r="D996" s="58" t="s">
        <v>2027</v>
      </c>
      <c r="E996" s="58" t="s">
        <v>2380</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hidden="1" customHeight="1">
      <c r="A997" s="57">
        <v>45457</v>
      </c>
      <c r="B997" s="58"/>
      <c r="C997" s="58" t="s">
        <v>2525</v>
      </c>
      <c r="D997" s="58" t="s">
        <v>2027</v>
      </c>
      <c r="E997" s="58" t="s">
        <v>1414</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hidden="1" customHeight="1">
      <c r="A998" s="57">
        <v>45458</v>
      </c>
      <c r="B998" s="58"/>
      <c r="C998" s="58" t="s">
        <v>2526</v>
      </c>
      <c r="D998" s="58" t="s">
        <v>2027</v>
      </c>
      <c r="E998" s="58" t="s">
        <v>1005</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hidden="1" customHeight="1">
      <c r="A999" s="57">
        <v>45459</v>
      </c>
      <c r="B999" s="58"/>
      <c r="C999" s="58" t="s">
        <v>2527</v>
      </c>
      <c r="D999" s="58" t="s">
        <v>2027</v>
      </c>
      <c r="E999" s="58" t="s">
        <v>2307</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hidden="1" customHeight="1">
      <c r="A1000" s="57">
        <v>45460</v>
      </c>
      <c r="B1000" s="58"/>
      <c r="C1000" s="58" t="s">
        <v>2528</v>
      </c>
      <c r="D1000" s="58" t="s">
        <v>2517</v>
      </c>
      <c r="E1000" s="58" t="s">
        <v>2486</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hidden="1" customHeight="1">
      <c r="A1001" s="57">
        <v>45461</v>
      </c>
      <c r="B1001" s="58"/>
      <c r="C1001" s="58" t="s">
        <v>2529</v>
      </c>
      <c r="D1001" s="58" t="s">
        <v>991</v>
      </c>
      <c r="E1001" s="58" t="s">
        <v>2322</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hidden="1" customHeight="1">
      <c r="A1002" s="57">
        <v>45462</v>
      </c>
      <c r="B1002" s="58"/>
      <c r="C1002" s="58" t="s">
        <v>187</v>
      </c>
      <c r="D1002" s="58" t="s">
        <v>2530</v>
      </c>
      <c r="E1002" s="58" t="s">
        <v>883</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hidden="1" customHeight="1">
      <c r="A1003" s="57">
        <v>45463</v>
      </c>
      <c r="B1003" s="58"/>
      <c r="C1003" s="58" t="s">
        <v>187</v>
      </c>
      <c r="D1003" s="58" t="s">
        <v>2530</v>
      </c>
      <c r="E1003" s="58" t="s">
        <v>892</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hidden="1" customHeight="1">
      <c r="A1004" s="57">
        <v>45464</v>
      </c>
      <c r="B1004" s="58"/>
      <c r="C1004" s="58" t="s">
        <v>187</v>
      </c>
      <c r="D1004" s="58" t="s">
        <v>2530</v>
      </c>
      <c r="E1004" s="58" t="s">
        <v>2487</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hidden="1" customHeight="1">
      <c r="A1005" s="57">
        <v>45465</v>
      </c>
      <c r="B1005" s="58"/>
      <c r="C1005" s="58" t="s">
        <v>237</v>
      </c>
      <c r="D1005" s="58" t="s">
        <v>2530</v>
      </c>
      <c r="E1005" s="58" t="s">
        <v>2336</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hidden="1" customHeight="1">
      <c r="A1006" s="57">
        <v>45473</v>
      </c>
      <c r="B1006" s="58"/>
      <c r="C1006" s="58" t="s">
        <v>2532</v>
      </c>
      <c r="D1006" s="58" t="s">
        <v>2533</v>
      </c>
      <c r="E1006" s="58" t="s">
        <v>1840</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hidden="1" customHeight="1">
      <c r="A1007" s="57">
        <v>45473</v>
      </c>
      <c r="B1007" s="58"/>
      <c r="C1007" s="58" t="s">
        <v>2534</v>
      </c>
      <c r="D1007" s="58" t="s">
        <v>2535</v>
      </c>
      <c r="E1007" s="58" t="s">
        <v>1765</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hidden="1" customHeight="1">
      <c r="A1008" s="57">
        <v>45473</v>
      </c>
      <c r="B1008" s="58"/>
      <c r="C1008" s="58" t="s">
        <v>2534</v>
      </c>
      <c r="D1008" s="58" t="s">
        <v>2535</v>
      </c>
      <c r="E1008" s="58" t="s">
        <v>1811</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hidden="1" customHeight="1">
      <c r="A1009" s="57">
        <v>45444</v>
      </c>
      <c r="B1009" s="58"/>
      <c r="C1009" s="58" t="s">
        <v>2536</v>
      </c>
      <c r="D1009" s="58" t="s">
        <v>1125</v>
      </c>
      <c r="E1009" s="58" t="s">
        <v>1421</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hidden="1" customHeight="1">
      <c r="A1010" s="57">
        <v>45474</v>
      </c>
      <c r="B1010" s="58"/>
      <c r="C1010" s="58" t="s">
        <v>2537</v>
      </c>
      <c r="D1010" s="58" t="s">
        <v>2517</v>
      </c>
      <c r="E1010" s="58" t="s">
        <v>2362</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hidden="1" customHeight="1">
      <c r="A1011" s="57">
        <v>45474</v>
      </c>
      <c r="B1011" s="58"/>
      <c r="C1011" s="58" t="s">
        <v>2538</v>
      </c>
      <c r="D1011" s="58" t="s">
        <v>2517</v>
      </c>
      <c r="E1011" s="58" t="s">
        <v>889</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hidden="1" customHeight="1">
      <c r="A1012" s="57">
        <v>45475</v>
      </c>
      <c r="B1012" s="58"/>
      <c r="C1012" s="58"/>
      <c r="D1012" s="58" t="s">
        <v>2504</v>
      </c>
      <c r="E1012" s="58" t="s">
        <v>1008</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hidden="1" customHeight="1">
      <c r="A1013" s="57">
        <v>45475</v>
      </c>
      <c r="B1013" s="58"/>
      <c r="C1013" s="58" t="s">
        <v>2543</v>
      </c>
      <c r="D1013" s="58" t="s">
        <v>493</v>
      </c>
      <c r="E1013" s="58" t="s">
        <v>1052</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hidden="1" customHeight="1">
      <c r="A1014" s="57">
        <v>45475</v>
      </c>
      <c r="B1014" s="58"/>
      <c r="C1014" s="58" t="s">
        <v>2543</v>
      </c>
      <c r="D1014" s="58" t="s">
        <v>493</v>
      </c>
      <c r="E1014" s="58" t="s">
        <v>1732</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hidden="1" customHeight="1">
      <c r="A1015" s="57">
        <v>45475</v>
      </c>
      <c r="B1015" s="58"/>
      <c r="C1015" s="58"/>
      <c r="D1015" s="58" t="s">
        <v>2027</v>
      </c>
      <c r="E1015" s="58" t="s">
        <v>897</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hidden="1" customHeight="1">
      <c r="A1016" s="57">
        <v>45475</v>
      </c>
      <c r="B1016" s="58"/>
      <c r="C1016" s="58"/>
      <c r="D1016" s="58" t="s">
        <v>2027</v>
      </c>
      <c r="E1016" s="58" t="s">
        <v>1042</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hidden="1" customHeight="1">
      <c r="A1017" s="57">
        <v>45475</v>
      </c>
      <c r="B1017" s="58"/>
      <c r="C1017" s="58"/>
      <c r="D1017" s="58" t="s">
        <v>2027</v>
      </c>
      <c r="E1017" s="58" t="s">
        <v>1006</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hidden="1" customHeight="1">
      <c r="A1018" s="57">
        <v>45474</v>
      </c>
      <c r="B1018" s="58"/>
      <c r="C1018" s="58"/>
      <c r="D1018" s="58" t="s">
        <v>2514</v>
      </c>
      <c r="E1018" s="58" t="s">
        <v>1005</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hidden="1" customHeight="1">
      <c r="A1019" s="57">
        <v>45459</v>
      </c>
      <c r="B1019" s="58"/>
      <c r="C1019" s="58"/>
      <c r="D1019" s="58" t="s">
        <v>2027</v>
      </c>
      <c r="E1019" s="58" t="s">
        <v>1767</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hidden="1" customHeight="1">
      <c r="A1020" s="57">
        <v>45450</v>
      </c>
      <c r="B1020" s="58"/>
      <c r="C1020" s="58"/>
      <c r="D1020" s="58" t="s">
        <v>2027</v>
      </c>
      <c r="E1020" s="58" t="s">
        <v>1408</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hidden="1" customHeight="1">
      <c r="A1021" s="57">
        <v>45479</v>
      </c>
      <c r="B1021" s="58"/>
      <c r="C1021" s="58"/>
      <c r="D1021" s="58" t="s">
        <v>2027</v>
      </c>
      <c r="E1021" s="58" t="s">
        <v>2324</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hidden="1" customHeight="1">
      <c r="A1022" s="57">
        <v>45479</v>
      </c>
      <c r="B1022" s="58"/>
      <c r="C1022" s="58"/>
      <c r="D1022" s="58" t="s">
        <v>2027</v>
      </c>
      <c r="E1022" s="58" t="s">
        <v>2337</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hidden="1" customHeight="1">
      <c r="A1023" s="57">
        <v>45479</v>
      </c>
      <c r="B1023" s="58"/>
      <c r="C1023" s="58"/>
      <c r="D1023" s="58" t="s">
        <v>2027</v>
      </c>
      <c r="E1023" s="58" t="s">
        <v>2349</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hidden="1" customHeight="1">
      <c r="A1024" s="57">
        <v>45479</v>
      </c>
      <c r="B1024" s="58"/>
      <c r="C1024" s="58"/>
      <c r="D1024" s="58" t="s">
        <v>2027</v>
      </c>
      <c r="E1024" s="58" t="s">
        <v>2359</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hidden="1" customHeight="1">
      <c r="A1025" s="57">
        <v>45479</v>
      </c>
      <c r="B1025" s="58"/>
      <c r="C1025" s="58"/>
      <c r="D1025" s="58" t="s">
        <v>2027</v>
      </c>
      <c r="E1025" s="58" t="s">
        <v>1419</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hidden="1" customHeight="1">
      <c r="A1026" s="57">
        <v>45479</v>
      </c>
      <c r="B1026" s="58"/>
      <c r="C1026" s="58"/>
      <c r="D1026" s="58" t="s">
        <v>2027</v>
      </c>
      <c r="E1026" s="58" t="s">
        <v>954</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hidden="1" customHeight="1">
      <c r="A1027" s="57">
        <v>45476</v>
      </c>
      <c r="B1027" s="58"/>
      <c r="C1027" s="58"/>
      <c r="D1027" s="58" t="s">
        <v>2507</v>
      </c>
      <c r="E1027" s="58" t="s">
        <v>942</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hidden="1" customHeight="1">
      <c r="A1028" s="57">
        <v>45479</v>
      </c>
      <c r="B1028" s="58"/>
      <c r="C1028" s="58"/>
      <c r="D1028" s="58" t="s">
        <v>2027</v>
      </c>
      <c r="E1028" s="58" t="s">
        <v>778</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hidden="1" customHeight="1">
      <c r="A1029" s="57">
        <v>45482</v>
      </c>
      <c r="B1029" s="58"/>
      <c r="C1029" s="58"/>
      <c r="D1029" s="58" t="s">
        <v>2514</v>
      </c>
      <c r="E1029" s="58" t="s">
        <v>661</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hidden="1" customHeight="1">
      <c r="A1030" s="57">
        <v>45479</v>
      </c>
      <c r="B1030" s="58"/>
      <c r="C1030" s="58"/>
      <c r="D1030" s="58" t="s">
        <v>2027</v>
      </c>
      <c r="E1030" s="58" t="s">
        <v>649</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hidden="1" customHeight="1">
      <c r="A1031" s="57">
        <v>45479</v>
      </c>
      <c r="B1031" s="58"/>
      <c r="C1031" s="58"/>
      <c r="D1031" s="58" t="s">
        <v>2027</v>
      </c>
      <c r="E1031" s="58" t="s">
        <v>1814</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hidden="1" customHeight="1">
      <c r="A1032" s="57">
        <v>45478</v>
      </c>
      <c r="B1032" s="58"/>
      <c r="C1032" s="58"/>
      <c r="D1032" s="58" t="s">
        <v>2027</v>
      </c>
      <c r="E1032" s="58" t="s">
        <v>575</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hidden="1" customHeight="1">
      <c r="A1033" s="57">
        <v>45477</v>
      </c>
      <c r="B1033" s="58"/>
      <c r="C1033" s="58"/>
      <c r="D1033" s="58" t="s">
        <v>2027</v>
      </c>
      <c r="E1033" s="58" t="s">
        <v>803</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hidden="1" customHeight="1">
      <c r="A1034" s="57">
        <v>45477</v>
      </c>
      <c r="B1034" s="58"/>
      <c r="C1034" s="58"/>
      <c r="D1034" s="58" t="s">
        <v>2027</v>
      </c>
      <c r="E1034" s="58" t="s">
        <v>1248</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hidden="1" customHeight="1">
      <c r="A1035" s="57">
        <v>45477</v>
      </c>
      <c r="B1035" s="58"/>
      <c r="C1035" s="58"/>
      <c r="D1035" s="58" t="s">
        <v>2027</v>
      </c>
      <c r="E1035" s="58" t="s">
        <v>2508</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hidden="1" customHeight="1">
      <c r="A1036" s="57">
        <v>45477</v>
      </c>
      <c r="B1036" s="58"/>
      <c r="C1036" s="58"/>
      <c r="D1036" s="58" t="s">
        <v>2027</v>
      </c>
      <c r="E1036" s="58" t="s">
        <v>1010</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hidden="1" customHeight="1">
      <c r="A1037" s="57">
        <v>45476</v>
      </c>
      <c r="B1037" s="58"/>
      <c r="C1037" s="58"/>
      <c r="D1037" s="58" t="s">
        <v>2027</v>
      </c>
      <c r="E1037" s="58" t="s">
        <v>2508</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hidden="1" customHeight="1">
      <c r="A1038" s="57">
        <v>45476</v>
      </c>
      <c r="B1038" s="58"/>
      <c r="C1038" s="58"/>
      <c r="D1038" s="58" t="s">
        <v>2027</v>
      </c>
      <c r="E1038" s="58" t="s">
        <v>1045</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hidden="1" customHeight="1">
      <c r="A1039" s="57">
        <v>45476</v>
      </c>
      <c r="B1039" s="58"/>
      <c r="C1039" s="58"/>
      <c r="D1039" s="58" t="s">
        <v>2027</v>
      </c>
      <c r="E1039" s="58" t="s">
        <v>2298</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hidden="1" customHeight="1">
      <c r="A1040" s="57">
        <v>45476</v>
      </c>
      <c r="B1040" s="58"/>
      <c r="C1040" s="58" t="s">
        <v>237</v>
      </c>
      <c r="D1040" s="58" t="s">
        <v>2507</v>
      </c>
      <c r="E1040" s="58" t="s">
        <v>1458</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hidden="1" customHeight="1">
      <c r="A1041" s="57">
        <v>45476</v>
      </c>
      <c r="B1041" s="58"/>
      <c r="C1041" s="58" t="s">
        <v>2542</v>
      </c>
      <c r="D1041" s="58" t="s">
        <v>2507</v>
      </c>
      <c r="E1041" s="58" t="s">
        <v>2494</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hidden="1" customHeight="1">
      <c r="A1042" s="57">
        <v>45480</v>
      </c>
      <c r="B1042" s="58"/>
      <c r="C1042" s="58"/>
      <c r="D1042" s="58" t="s">
        <v>2027</v>
      </c>
      <c r="E1042" s="58" t="s">
        <v>1112</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hidden="1" customHeight="1">
      <c r="A1043" s="57">
        <v>45480</v>
      </c>
      <c r="B1043" s="58"/>
      <c r="C1043" s="58"/>
      <c r="D1043" s="58" t="s">
        <v>2027</v>
      </c>
      <c r="E1043" s="58" t="s">
        <v>1821</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hidden="1" customHeight="1">
      <c r="A1044" s="57">
        <v>45480</v>
      </c>
      <c r="B1044" s="58"/>
      <c r="C1044" s="58"/>
      <c r="D1044" s="58" t="s">
        <v>2027</v>
      </c>
      <c r="E1044" s="58" t="s">
        <v>748</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hidden="1" customHeight="1">
      <c r="A1045" s="57">
        <v>45476</v>
      </c>
      <c r="B1045" s="58"/>
      <c r="C1045" s="58"/>
      <c r="D1045" s="58" t="s">
        <v>2507</v>
      </c>
      <c r="E1045" s="58" t="s">
        <v>2374</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hidden="1" customHeight="1">
      <c r="A1046" s="57">
        <v>45476</v>
      </c>
      <c r="B1046" s="58"/>
      <c r="C1046" s="58"/>
      <c r="D1046" s="58" t="s">
        <v>2507</v>
      </c>
      <c r="E1046" s="58" t="s">
        <v>603</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hidden="1" customHeight="1">
      <c r="A1047" s="57">
        <v>45479</v>
      </c>
      <c r="B1047" s="58"/>
      <c r="C1047" s="58"/>
      <c r="D1047" s="58" t="s">
        <v>2507</v>
      </c>
      <c r="E1047" s="58" t="s">
        <v>2377</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hidden="1" customHeight="1">
      <c r="A1048" s="57">
        <v>45478</v>
      </c>
      <c r="B1048" s="58"/>
      <c r="C1048" s="58"/>
      <c r="D1048" s="58" t="s">
        <v>2514</v>
      </c>
      <c r="E1048" s="58" t="s">
        <v>1248</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hidden="1" customHeight="1">
      <c r="A1049" s="57">
        <v>45478</v>
      </c>
      <c r="B1049" s="58"/>
      <c r="C1049" s="58"/>
      <c r="D1049" s="58" t="s">
        <v>2514</v>
      </c>
      <c r="E1049" s="58" t="s">
        <v>2325</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hidden="1" customHeight="1">
      <c r="A1050" s="57">
        <v>45478</v>
      </c>
      <c r="B1050" s="58"/>
      <c r="C1050" s="58"/>
      <c r="D1050" s="58" t="s">
        <v>2514</v>
      </c>
      <c r="E1050" s="58" t="s">
        <v>2509</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hidden="1" customHeight="1">
      <c r="A1051" s="57">
        <v>45478</v>
      </c>
      <c r="B1051" s="58"/>
      <c r="C1051" s="58"/>
      <c r="D1051" s="58" t="s">
        <v>2514</v>
      </c>
      <c r="E1051" s="58" t="s">
        <v>1769</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hidden="1" customHeight="1">
      <c r="A1052" s="57">
        <v>45476</v>
      </c>
      <c r="B1052" s="58"/>
      <c r="C1052" s="58"/>
      <c r="D1052" s="58" t="s">
        <v>2514</v>
      </c>
      <c r="E1052" s="58" t="s">
        <v>1842</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hidden="1" customHeight="1">
      <c r="A1053" s="57">
        <v>45476</v>
      </c>
      <c r="B1053" s="58"/>
      <c r="C1053" s="58"/>
      <c r="D1053" s="58" t="s">
        <v>2514</v>
      </c>
      <c r="E1053" s="58" t="s">
        <v>1437</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hidden="1" customHeight="1">
      <c r="A1054" s="57">
        <v>45476</v>
      </c>
      <c r="B1054" s="58"/>
      <c r="C1054" s="58"/>
      <c r="D1054" s="58" t="s">
        <v>2514</v>
      </c>
      <c r="E1054" s="58" t="s">
        <v>1420</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hidden="1" customHeight="1">
      <c r="A1055" s="57">
        <v>45476</v>
      </c>
      <c r="B1055" s="58"/>
      <c r="C1055" s="58"/>
      <c r="D1055" s="58" t="s">
        <v>2514</v>
      </c>
      <c r="E1055" s="58" t="s">
        <v>2509</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hidden="1" customHeight="1">
      <c r="A1056" s="57">
        <v>45476</v>
      </c>
      <c r="B1056" s="58"/>
      <c r="C1056" s="58"/>
      <c r="D1056" s="58" t="s">
        <v>2514</v>
      </c>
      <c r="E1056" s="58" t="s">
        <v>1246</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hidden="1" customHeight="1">
      <c r="A1057" s="57">
        <v>45476</v>
      </c>
      <c r="B1057" s="58"/>
      <c r="C1057" s="58"/>
      <c r="D1057" s="58" t="s">
        <v>2514</v>
      </c>
      <c r="E1057" s="58" t="s">
        <v>1009</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hidden="1" customHeight="1">
      <c r="A1058" s="57">
        <v>45476</v>
      </c>
      <c r="B1058" s="58"/>
      <c r="C1058" s="58"/>
      <c r="D1058" s="58" t="s">
        <v>2514</v>
      </c>
      <c r="E1058" s="58" t="s">
        <v>1737</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hidden="1" customHeight="1">
      <c r="A1059" s="57">
        <v>45477</v>
      </c>
      <c r="B1059" s="58"/>
      <c r="C1059" s="58"/>
      <c r="D1059" s="58" t="s">
        <v>2517</v>
      </c>
      <c r="E1059" s="58" t="s">
        <v>764</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hidden="1" customHeight="1">
      <c r="A1060" s="57">
        <v>45476</v>
      </c>
      <c r="B1060" s="58"/>
      <c r="C1060" s="58"/>
      <c r="D1060" s="58" t="s">
        <v>2544</v>
      </c>
      <c r="E1060" s="58" t="s">
        <v>1978</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hidden="1" customHeight="1">
      <c r="A1061" s="57">
        <v>45478</v>
      </c>
      <c r="B1061" s="58"/>
      <c r="C1061" s="58" t="s">
        <v>2600</v>
      </c>
      <c r="D1061" s="58"/>
      <c r="E1061" s="58" t="s">
        <v>1049</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hidden="1" customHeight="1">
      <c r="A1062" s="57">
        <v>45474</v>
      </c>
      <c r="B1062" s="58"/>
      <c r="C1062" s="58"/>
      <c r="D1062" s="58" t="s">
        <v>2027</v>
      </c>
      <c r="E1062" s="58" t="s">
        <v>2290</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hidden="1" customHeight="1">
      <c r="A1063" s="57">
        <v>45488</v>
      </c>
      <c r="B1063" s="58"/>
      <c r="C1063" s="58"/>
      <c r="D1063" s="58" t="s">
        <v>395</v>
      </c>
      <c r="E1063" s="58" t="s">
        <v>2307</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2602</v>
      </c>
    </row>
    <row r="1064" spans="1:13" ht="20" hidden="1" customHeight="1">
      <c r="A1064" s="57">
        <v>45483</v>
      </c>
      <c r="B1064" s="58"/>
      <c r="C1064" s="58"/>
      <c r="D1064" s="58" t="s">
        <v>2027</v>
      </c>
      <c r="E1064" s="58" t="s">
        <v>2315</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hidden="1" customHeight="1">
      <c r="A1065" s="57">
        <v>45483</v>
      </c>
      <c r="B1065" s="58"/>
      <c r="C1065" s="58"/>
      <c r="D1065" s="58" t="s">
        <v>2027</v>
      </c>
      <c r="E1065" s="58" t="s">
        <v>1838</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hidden="1" customHeight="1">
      <c r="A1066" s="57">
        <v>45483</v>
      </c>
      <c r="B1066" s="58"/>
      <c r="C1066" s="58"/>
      <c r="D1066" s="58" t="s">
        <v>2027</v>
      </c>
      <c r="E1066" s="58" t="s">
        <v>2561</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hidden="1" customHeight="1">
      <c r="A1067" s="57">
        <v>45484</v>
      </c>
      <c r="B1067" s="58"/>
      <c r="C1067" s="58"/>
      <c r="D1067" s="58" t="s">
        <v>2027</v>
      </c>
      <c r="E1067" s="58" t="s">
        <v>741</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hidden="1" customHeight="1">
      <c r="A1068" s="57">
        <v>45485</v>
      </c>
      <c r="B1068" s="58"/>
      <c r="C1068" s="58"/>
      <c r="D1068" s="58" t="s">
        <v>2027</v>
      </c>
      <c r="E1068" s="58" t="s">
        <v>1004</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hidden="1" customHeight="1">
      <c r="A1069" s="57">
        <v>45485</v>
      </c>
      <c r="B1069" s="58"/>
      <c r="C1069" s="58"/>
      <c r="D1069" s="58" t="s">
        <v>2027</v>
      </c>
      <c r="E1069" s="58"/>
      <c r="F1069" s="59" t="s">
        <v>2603</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hidden="1" customHeight="1">
      <c r="A1070" s="57">
        <v>45485</v>
      </c>
      <c r="B1070" s="58"/>
      <c r="C1070" s="58"/>
      <c r="D1070" s="58" t="s">
        <v>2027</v>
      </c>
      <c r="E1070" s="58" t="s">
        <v>2314</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hidden="1" customHeight="1">
      <c r="A1071" s="57">
        <v>45485</v>
      </c>
      <c r="B1071" s="58"/>
      <c r="C1071" s="58"/>
      <c r="D1071" s="58" t="s">
        <v>2027</v>
      </c>
      <c r="E1071" s="58" t="s">
        <v>2357</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hidden="1" customHeight="1">
      <c r="A1072" s="57">
        <v>45485</v>
      </c>
      <c r="B1072" s="58"/>
      <c r="C1072" s="58"/>
      <c r="D1072" s="58" t="s">
        <v>2027</v>
      </c>
      <c r="E1072" s="58" t="s">
        <v>2356</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hidden="1" customHeight="1">
      <c r="A1073" s="57">
        <v>45486</v>
      </c>
      <c r="B1073" s="58"/>
      <c r="C1073" s="58"/>
      <c r="D1073" s="58" t="s">
        <v>2027</v>
      </c>
      <c r="E1073" s="58" t="s">
        <v>2315</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hidden="1" customHeight="1">
      <c r="A1074" s="57">
        <v>45487</v>
      </c>
      <c r="B1074" s="58"/>
      <c r="C1074" s="58"/>
      <c r="D1074" s="58" t="s">
        <v>2027</v>
      </c>
      <c r="E1074" s="58" t="s">
        <v>2311</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hidden="1" customHeight="1">
      <c r="A1075" s="57">
        <v>45487</v>
      </c>
      <c r="B1075" s="58"/>
      <c r="C1075" s="58"/>
      <c r="D1075" s="58" t="s">
        <v>2027</v>
      </c>
      <c r="E1075" s="58" t="s">
        <v>2323</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hidden="1" customHeight="1">
      <c r="A1076" s="57">
        <v>45487</v>
      </c>
      <c r="B1076" s="58"/>
      <c r="C1076" s="58"/>
      <c r="D1076" s="58" t="s">
        <v>2027</v>
      </c>
      <c r="E1076" s="58" t="s">
        <v>1832</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hidden="1" customHeight="1">
      <c r="A1077" s="57">
        <v>45487</v>
      </c>
      <c r="B1077" s="58"/>
      <c r="C1077" s="58"/>
      <c r="D1077" s="58" t="s">
        <v>2507</v>
      </c>
      <c r="E1077" s="58" t="s">
        <v>1442</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hidden="1" customHeight="1">
      <c r="A1078" s="57">
        <v>45487</v>
      </c>
      <c r="B1078" s="58"/>
      <c r="C1078" s="58"/>
      <c r="D1078" s="58" t="s">
        <v>2507</v>
      </c>
      <c r="E1078" s="58" t="s">
        <v>2324</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hidden="1" customHeight="1">
      <c r="A1079" s="57">
        <v>45484</v>
      </c>
      <c r="B1079" s="58"/>
      <c r="C1079" s="58"/>
      <c r="D1079" s="58" t="s">
        <v>2507</v>
      </c>
      <c r="E1079" s="58" t="s">
        <v>1687</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hidden="1" customHeight="1">
      <c r="A1080" s="57">
        <v>45484</v>
      </c>
      <c r="B1080" s="58"/>
      <c r="C1080" s="58"/>
      <c r="D1080" s="58" t="s">
        <v>2507</v>
      </c>
      <c r="E1080" s="58" t="s">
        <v>685</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hidden="1" customHeight="1">
      <c r="A1081" s="57">
        <v>45483</v>
      </c>
      <c r="B1081" s="58"/>
      <c r="C1081" s="58"/>
      <c r="D1081" s="58" t="s">
        <v>2507</v>
      </c>
      <c r="E1081" s="58" t="s">
        <v>1765</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hidden="1" customHeight="1">
      <c r="A1082" s="57">
        <v>45485</v>
      </c>
      <c r="B1082" s="58"/>
      <c r="C1082" s="58"/>
      <c r="D1082" s="58" t="s">
        <v>2517</v>
      </c>
      <c r="E1082" s="58" t="s">
        <v>1874</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hidden="1" customHeight="1">
      <c r="A1083" s="57">
        <v>45485</v>
      </c>
      <c r="B1083" s="58"/>
      <c r="C1083" s="58"/>
      <c r="D1083" s="58" t="s">
        <v>2517</v>
      </c>
      <c r="E1083" s="58" t="s">
        <v>1875</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hidden="1" customHeight="1">
      <c r="A1084" s="57">
        <v>45482</v>
      </c>
      <c r="B1084" s="58"/>
      <c r="C1084" s="58"/>
      <c r="D1084" s="58" t="s">
        <v>2517</v>
      </c>
      <c r="E1084" s="58" t="s">
        <v>795</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hidden="1" customHeight="1">
      <c r="A1085" s="57">
        <v>45486</v>
      </c>
      <c r="B1085" s="58"/>
      <c r="C1085" s="58"/>
      <c r="D1085" s="58" t="s">
        <v>2535</v>
      </c>
      <c r="E1085" s="58" t="s">
        <v>1840</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hidden="1" customHeight="1">
      <c r="A1086" s="57">
        <v>45485</v>
      </c>
      <c r="B1086" s="58"/>
      <c r="C1086" s="58"/>
      <c r="D1086" s="58" t="s">
        <v>2514</v>
      </c>
      <c r="E1086" s="58" t="s">
        <v>1040</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hidden="1" customHeight="1">
      <c r="A1087" s="57">
        <v>45485</v>
      </c>
      <c r="B1087" s="58"/>
      <c r="C1087" s="58"/>
      <c r="D1087" s="58" t="s">
        <v>2514</v>
      </c>
      <c r="E1087" s="58" t="s">
        <v>817</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hidden="1" customHeight="1">
      <c r="A1088" s="57">
        <v>45483</v>
      </c>
      <c r="B1088" s="58"/>
      <c r="C1088" s="58"/>
      <c r="D1088" s="58" t="s">
        <v>2514</v>
      </c>
      <c r="E1088" s="58" t="s">
        <v>2552</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hidden="1" customHeight="1">
      <c r="A1089" s="57">
        <v>45482</v>
      </c>
      <c r="B1089" s="58"/>
      <c r="C1089" s="58"/>
      <c r="D1089" s="58" t="s">
        <v>2514</v>
      </c>
      <c r="E1089" s="58" t="s">
        <v>1815</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hidden="1" customHeight="1">
      <c r="A1090" s="57">
        <v>45481</v>
      </c>
      <c r="B1090" s="58"/>
      <c r="C1090" s="58"/>
      <c r="D1090" s="58" t="s">
        <v>2514</v>
      </c>
      <c r="E1090" s="58" t="s">
        <v>1430</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hidden="1" customHeight="1">
      <c r="A1091" s="57">
        <v>45474</v>
      </c>
      <c r="B1091" s="58"/>
      <c r="C1091" s="58"/>
      <c r="D1091" s="58" t="s">
        <v>2604</v>
      </c>
      <c r="E1091" s="58" t="s">
        <v>2377</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hidden="1" customHeight="1">
      <c r="A1092" s="57">
        <v>45483</v>
      </c>
      <c r="B1092" s="58" t="s">
        <v>1493</v>
      </c>
      <c r="C1092" s="58" t="s">
        <v>2661</v>
      </c>
      <c r="D1092" s="58"/>
      <c r="E1092" s="58" t="s">
        <v>2312</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hidden="1" customHeight="1">
      <c r="A1093" s="57">
        <v>45489</v>
      </c>
      <c r="B1093" s="58"/>
      <c r="C1093" s="58"/>
      <c r="D1093" s="58" t="s">
        <v>395</v>
      </c>
      <c r="E1093" s="58" t="s">
        <v>2298</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hidden="1" customHeight="1">
      <c r="A1094" s="57">
        <v>45488</v>
      </c>
      <c r="B1094" s="58"/>
      <c r="C1094" s="58"/>
      <c r="D1094" s="58" t="s">
        <v>2514</v>
      </c>
      <c r="E1094" s="58" t="s">
        <v>1874</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hidden="1" customHeight="1">
      <c r="A1095" s="57">
        <v>45489</v>
      </c>
      <c r="B1095" s="58"/>
      <c r="C1095" s="58"/>
      <c r="D1095" s="58" t="s">
        <v>2517</v>
      </c>
      <c r="E1095" s="58" t="s">
        <v>2549</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hidden="1" customHeight="1">
      <c r="A1096" s="57" t="s">
        <v>1501</v>
      </c>
      <c r="B1096" s="58" t="s">
        <v>1493</v>
      </c>
      <c r="C1096" s="58"/>
      <c r="D1096" s="58"/>
      <c r="E1096" s="58" t="s">
        <v>862</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hidden="1" customHeight="1">
      <c r="A1097" s="57" t="s">
        <v>1501</v>
      </c>
      <c r="B1097" s="58" t="s">
        <v>1493</v>
      </c>
      <c r="C1097" s="58"/>
      <c r="D1097" s="58"/>
      <c r="E1097" s="58" t="s">
        <v>863</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hidden="1" customHeight="1">
      <c r="A1098" s="57">
        <v>45489</v>
      </c>
      <c r="B1098" s="58"/>
      <c r="C1098" s="58"/>
      <c r="D1098" s="58" t="s">
        <v>2027</v>
      </c>
      <c r="E1098" s="58" t="s">
        <v>2492</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hidden="1" customHeight="1">
      <c r="A1099" s="57">
        <v>45475</v>
      </c>
      <c r="B1099" s="58"/>
      <c r="C1099" s="58"/>
      <c r="D1099" s="58" t="s">
        <v>2027</v>
      </c>
      <c r="E1099" s="58" t="s">
        <v>2360</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hidden="1" customHeight="1">
      <c r="A1100" s="57">
        <v>45475</v>
      </c>
      <c r="B1100" s="58"/>
      <c r="C1100" s="58"/>
      <c r="D1100" s="58" t="s">
        <v>2027</v>
      </c>
      <c r="E1100" s="58" t="s">
        <v>1090</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hidden="1" customHeight="1">
      <c r="A1101" s="57"/>
      <c r="B1101" s="58" t="s">
        <v>1493</v>
      </c>
      <c r="C1101" s="58" t="s">
        <v>2661</v>
      </c>
      <c r="D1101" s="58"/>
      <c r="E1101" s="58" t="s">
        <v>1473</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hidden="1" customHeight="1">
      <c r="A1102" s="57"/>
      <c r="B1102" s="58" t="s">
        <v>1493</v>
      </c>
      <c r="C1102" s="58" t="s">
        <v>2661</v>
      </c>
      <c r="D1102" s="58"/>
      <c r="E1102" s="58" t="s">
        <v>1713</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hidden="1" customHeight="1">
      <c r="A1103" s="57"/>
      <c r="B1103" s="58" t="s">
        <v>1493</v>
      </c>
      <c r="C1103" s="58" t="s">
        <v>2661</v>
      </c>
      <c r="D1103" s="58"/>
      <c r="E1103" s="58" t="s">
        <v>2377</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hidden="1" customHeight="1">
      <c r="A1104" s="57">
        <v>45475</v>
      </c>
      <c r="B1104" s="58"/>
      <c r="C1104" s="58"/>
      <c r="D1104" s="58" t="s">
        <v>2027</v>
      </c>
      <c r="E1104" s="58" t="s">
        <v>2347</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hidden="1" customHeight="1">
      <c r="A1105" s="57">
        <v>45489</v>
      </c>
      <c r="B1105" s="58"/>
      <c r="C1105" s="58"/>
      <c r="D1105" s="58" t="s">
        <v>2517</v>
      </c>
      <c r="E1105" s="58" t="s">
        <v>2327</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hidden="1" customHeight="1">
      <c r="A1106" s="57">
        <v>45489</v>
      </c>
      <c r="B1106" s="58"/>
      <c r="C1106" s="58"/>
      <c r="D1106" s="58" t="s">
        <v>2517</v>
      </c>
      <c r="E1106" s="58" t="s">
        <v>1470</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hidden="1" customHeight="1">
      <c r="A1107" s="57">
        <v>45489</v>
      </c>
      <c r="B1107" s="58"/>
      <c r="C1107" s="58" t="s">
        <v>2661</v>
      </c>
      <c r="D1107" s="58"/>
      <c r="E1107" s="58" t="s">
        <v>2563</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hidden="1" customHeight="1">
      <c r="A1108" s="57" t="s">
        <v>1501</v>
      </c>
      <c r="B1108" s="58"/>
      <c r="C1108" s="58"/>
      <c r="D1108" s="58"/>
      <c r="E1108" s="58" t="s">
        <v>2178</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hidden="1" customHeight="1">
      <c r="A1109" s="57"/>
      <c r="B1109" s="58"/>
      <c r="C1109" s="58"/>
      <c r="D1109" s="58" t="s">
        <v>2517</v>
      </c>
      <c r="E1109" s="58" t="s">
        <v>1875</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hidden="1" customHeight="1">
      <c r="A1110" s="57">
        <v>45480</v>
      </c>
      <c r="B1110" s="58"/>
      <c r="C1110" s="58"/>
      <c r="D1110" s="58" t="s">
        <v>2533</v>
      </c>
      <c r="E1110" s="58" t="s">
        <v>1806</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hidden="1" customHeight="1">
      <c r="A1111" s="57">
        <v>45490</v>
      </c>
      <c r="B1111" s="58"/>
      <c r="C1111" s="58"/>
      <c r="D1111" s="58" t="s">
        <v>2517</v>
      </c>
      <c r="E1111" s="58" t="s">
        <v>2500</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hidden="1" customHeight="1">
      <c r="A1112" s="57">
        <v>45483</v>
      </c>
      <c r="B1112" s="58"/>
      <c r="C1112" s="58"/>
      <c r="D1112" s="58" t="s">
        <v>2616</v>
      </c>
      <c r="E1112" s="58" t="s">
        <v>1054</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hidden="1" customHeight="1">
      <c r="A1113" s="57">
        <v>45483</v>
      </c>
      <c r="B1113" s="58"/>
      <c r="C1113" s="58"/>
      <c r="D1113" s="58" t="s">
        <v>2616</v>
      </c>
      <c r="E1113" s="58" t="s">
        <v>1056</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hidden="1" customHeight="1">
      <c r="A1114" s="57">
        <v>45483</v>
      </c>
      <c r="B1114" s="58"/>
      <c r="C1114" s="58"/>
      <c r="D1114" s="58" t="s">
        <v>2616</v>
      </c>
      <c r="E1114" s="58" t="s">
        <v>1243</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hidden="1" customHeight="1">
      <c r="A1115" s="57">
        <v>45483</v>
      </c>
      <c r="B1115" s="58"/>
      <c r="C1115" s="58"/>
      <c r="D1115" s="58" t="s">
        <v>2616</v>
      </c>
      <c r="E1115" s="58" t="s">
        <v>1244</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hidden="1" customHeight="1">
      <c r="A1116" s="57">
        <v>45491</v>
      </c>
      <c r="B1116" s="58"/>
      <c r="C1116" s="58" t="s">
        <v>2661</v>
      </c>
      <c r="D1116" s="58"/>
      <c r="E1116" s="58" t="s">
        <v>664</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hidden="1" customHeight="1">
      <c r="A1117" s="57">
        <v>45492</v>
      </c>
      <c r="B1117" s="58"/>
      <c r="C1117" s="58"/>
      <c r="D1117" s="58" t="s">
        <v>1496</v>
      </c>
      <c r="E1117" s="58" t="s">
        <v>1475</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hidden="1" customHeight="1">
      <c r="A1118" s="57">
        <v>45492</v>
      </c>
      <c r="B1118" s="58"/>
      <c r="C1118" s="58"/>
      <c r="D1118" s="58" t="s">
        <v>1496</v>
      </c>
      <c r="E1118" s="58" t="s">
        <v>1839</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hidden="1" customHeight="1">
      <c r="A1119" s="57">
        <v>45492</v>
      </c>
      <c r="B1119" s="58"/>
      <c r="C1119" s="58"/>
      <c r="D1119" s="58" t="s">
        <v>1496</v>
      </c>
      <c r="E1119" s="58" t="s">
        <v>1054</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hidden="1" customHeight="1">
      <c r="A1120" s="57">
        <v>45493</v>
      </c>
      <c r="B1120" s="58"/>
      <c r="C1120" s="58"/>
      <c r="D1120" s="58" t="s">
        <v>2517</v>
      </c>
      <c r="E1120" s="58" t="s">
        <v>1087</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hidden="1" customHeight="1">
      <c r="A1121" s="57">
        <v>45496</v>
      </c>
      <c r="B1121" s="58"/>
      <c r="C1121" s="58"/>
      <c r="D1121" s="58" t="s">
        <v>2027</v>
      </c>
      <c r="E1121" s="58" t="s">
        <v>1832</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hidden="1" customHeight="1">
      <c r="A1122" s="57">
        <v>45496</v>
      </c>
      <c r="B1122" s="58"/>
      <c r="C1122" s="58"/>
      <c r="D1122" s="58" t="s">
        <v>2027</v>
      </c>
      <c r="E1122" s="58" t="s">
        <v>710</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hidden="1" customHeight="1">
      <c r="A1123" s="57">
        <v>45496</v>
      </c>
      <c r="B1123" s="58"/>
      <c r="C1123" s="58"/>
      <c r="D1123" s="58" t="s">
        <v>2027</v>
      </c>
      <c r="E1123" s="58" t="s">
        <v>2550</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hidden="1" customHeight="1">
      <c r="A1124" s="57">
        <v>45499</v>
      </c>
      <c r="B1124" s="58"/>
      <c r="C1124" s="58"/>
      <c r="D1124" s="58" t="s">
        <v>1495</v>
      </c>
      <c r="E1124" s="58" t="s">
        <v>2623</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hidden="1" customHeight="1">
      <c r="A1125" s="57">
        <v>45483</v>
      </c>
      <c r="B1125" s="58"/>
      <c r="C1125" s="58"/>
      <c r="D1125" s="58" t="s">
        <v>1495</v>
      </c>
      <c r="E1125" s="58" t="s">
        <v>2383</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hidden="1" customHeight="1">
      <c r="A1126" s="57">
        <v>45499</v>
      </c>
      <c r="B1126" s="58"/>
      <c r="C1126" s="58"/>
      <c r="D1126" s="58" t="s">
        <v>2027</v>
      </c>
      <c r="E1126" s="58" t="s">
        <v>1720</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hidden="1" customHeight="1">
      <c r="A1127" s="57">
        <v>45499</v>
      </c>
      <c r="B1127" s="58"/>
      <c r="C1127" s="58" t="s">
        <v>2661</v>
      </c>
      <c r="D1127" s="58"/>
      <c r="E1127" s="58" t="s">
        <v>1731</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hidden="1" customHeight="1">
      <c r="A1128" s="57">
        <v>45497</v>
      </c>
      <c r="B1128" s="58"/>
      <c r="C1128" s="58"/>
      <c r="D1128" s="58" t="s">
        <v>2027</v>
      </c>
      <c r="E1128" s="58" t="s">
        <v>2296</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hidden="1" customHeight="1">
      <c r="A1129" s="57">
        <v>45497</v>
      </c>
      <c r="B1129" s="58"/>
      <c r="C1129" s="58"/>
      <c r="D1129" s="58" t="s">
        <v>2027</v>
      </c>
      <c r="E1129" s="58" t="s">
        <v>2335</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hidden="1" customHeight="1">
      <c r="A1130" s="57">
        <v>45496</v>
      </c>
      <c r="B1130" s="58"/>
      <c r="C1130" s="58"/>
      <c r="D1130" s="58" t="s">
        <v>2027</v>
      </c>
      <c r="E1130" s="58" t="s">
        <v>2378</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hidden="1" customHeight="1">
      <c r="A1131" s="57">
        <v>45496</v>
      </c>
      <c r="B1131" s="58"/>
      <c r="C1131" s="58"/>
      <c r="D1131" s="58" t="s">
        <v>2027</v>
      </c>
      <c r="E1131" s="58" t="s">
        <v>2294</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hidden="1" customHeight="1">
      <c r="A1132" s="57">
        <v>45499</v>
      </c>
      <c r="B1132" s="58"/>
      <c r="C1132" s="58" t="s">
        <v>2661</v>
      </c>
      <c r="D1132" s="58"/>
      <c r="E1132" s="58" t="s">
        <v>2376</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hidden="1" customHeight="1">
      <c r="A1133" s="57">
        <v>45499</v>
      </c>
      <c r="B1133" s="58"/>
      <c r="C1133" s="58" t="s">
        <v>2661</v>
      </c>
      <c r="D1133" s="58"/>
      <c r="E1133" s="58" t="s">
        <v>2302</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hidden="1" customHeight="1">
      <c r="A1134" s="57">
        <v>45498</v>
      </c>
      <c r="B1134" s="58"/>
      <c r="C1134" s="58" t="s">
        <v>2661</v>
      </c>
      <c r="D1134" s="58"/>
      <c r="E1134" s="58" t="s">
        <v>2548</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hidden="1" customHeight="1">
      <c r="A1135" s="57">
        <v>45498</v>
      </c>
      <c r="B1135" s="58"/>
      <c r="C1135" s="58" t="s">
        <v>2661</v>
      </c>
      <c r="D1135" s="58"/>
      <c r="E1135" s="58" t="s">
        <v>1006</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hidden="1" customHeight="1">
      <c r="A1136" s="57">
        <v>45498</v>
      </c>
      <c r="B1136" s="58"/>
      <c r="C1136" s="58" t="s">
        <v>2661</v>
      </c>
      <c r="D1136" s="58"/>
      <c r="E1136" s="58" t="s">
        <v>2555</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hidden="1" customHeight="1">
      <c r="A1137" s="57">
        <v>45496</v>
      </c>
      <c r="B1137" s="58"/>
      <c r="C1137" s="58"/>
      <c r="D1137" s="58" t="s">
        <v>2507</v>
      </c>
      <c r="E1137" s="58" t="s">
        <v>802</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hidden="1" customHeight="1">
      <c r="A1138" s="57">
        <v>45496</v>
      </c>
      <c r="B1138" s="58"/>
      <c r="C1138" s="58"/>
      <c r="D1138" s="58" t="s">
        <v>2507</v>
      </c>
      <c r="E1138" s="58" t="s">
        <v>736</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hidden="1" customHeight="1">
      <c r="A1139" s="57">
        <v>45496</v>
      </c>
      <c r="B1139" s="58"/>
      <c r="C1139" s="58"/>
      <c r="D1139" s="58" t="s">
        <v>2507</v>
      </c>
      <c r="E1139" s="58" t="s">
        <v>763</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hidden="1" customHeight="1">
      <c r="A1140" s="57">
        <v>45495</v>
      </c>
      <c r="B1140" s="58"/>
      <c r="C1140" s="58"/>
      <c r="D1140" s="58" t="s">
        <v>2507</v>
      </c>
      <c r="E1140" s="58" t="s">
        <v>899</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hidden="1" customHeight="1">
      <c r="A1141" s="57">
        <v>45495</v>
      </c>
      <c r="B1141" s="58"/>
      <c r="C1141" s="58"/>
      <c r="D1141" s="58" t="s">
        <v>2507</v>
      </c>
      <c r="E1141" s="58" t="s">
        <v>656</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hidden="1" customHeight="1">
      <c r="A1142" s="57">
        <v>45495</v>
      </c>
      <c r="B1142" s="58"/>
      <c r="C1142" s="58"/>
      <c r="D1142" s="58" t="s">
        <v>2507</v>
      </c>
      <c r="E1142" s="58" t="s">
        <v>760</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hidden="1" customHeight="1">
      <c r="A1143" s="57">
        <v>45495</v>
      </c>
      <c r="B1143" s="58"/>
      <c r="C1143" s="58"/>
      <c r="D1143" s="58" t="s">
        <v>2507</v>
      </c>
      <c r="E1143" s="58" t="s">
        <v>731</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hidden="1" customHeight="1">
      <c r="A1144" s="57">
        <v>45495</v>
      </c>
      <c r="B1144" s="58"/>
      <c r="C1144" s="58"/>
      <c r="D1144" s="58" t="s">
        <v>2507</v>
      </c>
      <c r="E1144" s="58" t="s">
        <v>607</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hidden="1" customHeight="1">
      <c r="A1145" s="57">
        <v>45500</v>
      </c>
      <c r="B1145" s="58"/>
      <c r="C1145" s="58" t="s">
        <v>2661</v>
      </c>
      <c r="D1145" s="58"/>
      <c r="E1145" s="58" t="s">
        <v>2644</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hidden="1" customHeight="1">
      <c r="A1146" s="57">
        <v>45506</v>
      </c>
      <c r="B1146" s="58"/>
      <c r="C1146" s="58"/>
      <c r="D1146" s="58" t="s">
        <v>1495</v>
      </c>
      <c r="E1146" s="58" t="s">
        <v>2645</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hidden="1" customHeight="1">
      <c r="A1147" s="57">
        <v>45507</v>
      </c>
      <c r="B1147" s="58"/>
      <c r="C1147" s="58"/>
      <c r="D1147" s="58" t="s">
        <v>2517</v>
      </c>
      <c r="E1147" s="58" t="s">
        <v>2633</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hidden="1" customHeight="1">
      <c r="A1148" s="57">
        <v>45506</v>
      </c>
      <c r="B1148" s="58"/>
      <c r="C1148" s="58"/>
      <c r="D1148" s="58" t="s">
        <v>2517</v>
      </c>
      <c r="E1148" s="58" t="s">
        <v>2642</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hidden="1" customHeight="1">
      <c r="A1149" s="57">
        <v>45505</v>
      </c>
      <c r="B1149" s="58"/>
      <c r="C1149" s="58"/>
      <c r="D1149" s="58" t="s">
        <v>2517</v>
      </c>
      <c r="E1149" s="58" t="s">
        <v>1397</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hidden="1" customHeight="1">
      <c r="A1150" s="57">
        <v>45507</v>
      </c>
      <c r="B1150" s="58"/>
      <c r="C1150" s="58" t="s">
        <v>1203</v>
      </c>
      <c r="D1150" s="58"/>
      <c r="E1150" s="58" t="s">
        <v>1396</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2870</v>
      </c>
      <c r="D1151" s="58" t="s">
        <v>2616</v>
      </c>
      <c r="E1151" s="58" t="s">
        <v>1398</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hidden="1" customHeight="1">
      <c r="A1152" s="57">
        <v>45505</v>
      </c>
      <c r="B1152" s="58"/>
      <c r="C1152" s="58" t="s">
        <v>2962</v>
      </c>
      <c r="D1152" s="58" t="s">
        <v>2535</v>
      </c>
      <c r="E1152" s="58" t="s">
        <v>1398</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hidden="1" customHeight="1">
      <c r="A1153" s="57">
        <v>45505</v>
      </c>
      <c r="B1153" s="58"/>
      <c r="C1153" s="58" t="s">
        <v>1203</v>
      </c>
      <c r="D1153" s="58"/>
      <c r="E1153" s="58" t="s">
        <v>1399</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hidden="1" customHeight="1">
      <c r="A1154" s="57">
        <v>45506</v>
      </c>
      <c r="B1154" s="58"/>
      <c r="C1154" s="58" t="s">
        <v>2890</v>
      </c>
      <c r="D1154" s="58" t="s">
        <v>2535</v>
      </c>
      <c r="E1154" s="58" t="s">
        <v>2634</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hidden="1" customHeight="1">
      <c r="A1155" s="57">
        <v>45505</v>
      </c>
      <c r="B1155" s="58"/>
      <c r="C1155" s="58" t="s">
        <v>2971</v>
      </c>
      <c r="D1155" s="58" t="s">
        <v>2535</v>
      </c>
      <c r="E1155" s="58" t="s">
        <v>816</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hidden="1" customHeight="1">
      <c r="A1156" s="57">
        <v>45505</v>
      </c>
      <c r="B1156" s="58"/>
      <c r="C1156" s="58" t="s">
        <v>2971</v>
      </c>
      <c r="D1156" s="58" t="s">
        <v>2535</v>
      </c>
      <c r="E1156" s="58" t="s">
        <v>758</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hidden="1" customHeight="1">
      <c r="A1157" s="57">
        <v>45514</v>
      </c>
      <c r="B1157" s="58"/>
      <c r="C1157" s="58" t="s">
        <v>2909</v>
      </c>
      <c r="D1157" s="58" t="s">
        <v>2535</v>
      </c>
      <c r="E1157" s="58" t="s">
        <v>1818</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hidden="1" customHeight="1">
      <c r="A1158" s="57">
        <v>45508</v>
      </c>
      <c r="B1158" s="58"/>
      <c r="C1158" s="58" t="s">
        <v>2661</v>
      </c>
      <c r="D1158" s="58"/>
      <c r="E1158" s="58" t="s">
        <v>2623</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hidden="1" customHeight="1">
      <c r="A1159" s="57">
        <v>45500</v>
      </c>
      <c r="B1159" s="58"/>
      <c r="C1159" s="58"/>
      <c r="D1159" s="58" t="s">
        <v>2507</v>
      </c>
      <c r="E1159" s="58" t="s">
        <v>2306</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hidden="1" customHeight="1">
      <c r="A1160" s="57">
        <v>45502</v>
      </c>
      <c r="B1160" s="58"/>
      <c r="C1160" s="58"/>
      <c r="D1160" s="58" t="s">
        <v>2507</v>
      </c>
      <c r="E1160" s="58" t="s">
        <v>2333</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hidden="1" customHeight="1">
      <c r="A1161" s="57">
        <v>45503</v>
      </c>
      <c r="B1161" s="58"/>
      <c r="C1161" s="58"/>
      <c r="D1161" s="58" t="s">
        <v>2507</v>
      </c>
      <c r="E1161" s="58" t="s">
        <v>2333</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hidden="1" customHeight="1">
      <c r="A1162" s="57">
        <v>45507</v>
      </c>
      <c r="B1162" s="58"/>
      <c r="C1162" s="58"/>
      <c r="D1162" s="58" t="s">
        <v>2507</v>
      </c>
      <c r="E1162" s="58" t="s">
        <v>1838</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hidden="1" customHeight="1">
      <c r="A1163" s="57">
        <v>45507</v>
      </c>
      <c r="B1163" s="58"/>
      <c r="C1163" s="58"/>
      <c r="D1163" s="58" t="s">
        <v>2507</v>
      </c>
      <c r="E1163" s="58" t="s">
        <v>815</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hidden="1" customHeight="1">
      <c r="A1164" s="57">
        <v>45507</v>
      </c>
      <c r="B1164" s="58"/>
      <c r="C1164" s="58"/>
      <c r="D1164" s="58" t="s">
        <v>2507</v>
      </c>
      <c r="E1164" s="58" t="s">
        <v>2321</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hidden="1" customHeight="1">
      <c r="A1165" s="57">
        <v>45502</v>
      </c>
      <c r="B1165" s="58"/>
      <c r="C1165" s="58"/>
      <c r="D1165" s="58" t="s">
        <v>2507</v>
      </c>
      <c r="E1165" s="58" t="s">
        <v>680</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hidden="1" customHeight="1">
      <c r="A1166" s="57">
        <v>45504</v>
      </c>
      <c r="B1166" s="58"/>
      <c r="C1166" s="58"/>
      <c r="D1166" s="58" t="s">
        <v>2027</v>
      </c>
      <c r="E1166" s="58" t="s">
        <v>2547</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hidden="1" customHeight="1">
      <c r="A1167" s="57">
        <v>45504</v>
      </c>
      <c r="B1167" s="58"/>
      <c r="C1167" s="58"/>
      <c r="D1167" s="58" t="s">
        <v>2517</v>
      </c>
      <c r="E1167" s="58" t="s">
        <v>2641</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hidden="1" customHeight="1">
      <c r="A1168" s="57">
        <v>45507</v>
      </c>
      <c r="B1168" s="58"/>
      <c r="C1168" s="58"/>
      <c r="D1168" s="58" t="s">
        <v>2530</v>
      </c>
      <c r="E1168" s="58" t="s">
        <v>2620</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hidden="1" customHeight="1">
      <c r="A1169" s="57">
        <v>45500</v>
      </c>
      <c r="B1169" s="58"/>
      <c r="C1169" s="58"/>
      <c r="D1169" s="58" t="s">
        <v>1495</v>
      </c>
      <c r="E1169" s="58" t="s">
        <v>736</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hidden="1" customHeight="1">
      <c r="A1170" s="57">
        <v>45500</v>
      </c>
      <c r="B1170" s="58"/>
      <c r="C1170" s="58"/>
      <c r="D1170" s="58" t="s">
        <v>1495</v>
      </c>
      <c r="E1170" s="58" t="s">
        <v>760</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hidden="1" customHeight="1">
      <c r="A1171" s="57">
        <v>45511</v>
      </c>
      <c r="B1171" s="58"/>
      <c r="C1171" s="58" t="s">
        <v>2662</v>
      </c>
      <c r="D1171" s="58"/>
      <c r="E1171" s="58" t="s">
        <v>2633</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hidden="1" customHeight="1">
      <c r="A1172" s="57">
        <v>45446</v>
      </c>
      <c r="B1172" s="58"/>
      <c r="C1172" s="58"/>
      <c r="D1172" s="58"/>
      <c r="E1172" s="58" t="s">
        <v>1767</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hidden="1" customHeight="1">
      <c r="A1173" s="57">
        <v>45491</v>
      </c>
      <c r="B1173" s="58"/>
      <c r="C1173" s="58"/>
      <c r="D1173" s="58" t="s">
        <v>2027</v>
      </c>
      <c r="E1173" s="58" t="s">
        <v>1850</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hidden="1" customHeight="1">
      <c r="A1174" s="57">
        <v>45491</v>
      </c>
      <c r="B1174" s="58"/>
      <c r="C1174" s="58"/>
      <c r="D1174" s="58" t="s">
        <v>2507</v>
      </c>
      <c r="E1174" s="58" t="s">
        <v>2297</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hidden="1" customHeight="1">
      <c r="A1175" s="57">
        <v>45491</v>
      </c>
      <c r="B1175" s="58"/>
      <c r="C1175" s="58"/>
      <c r="D1175" s="58" t="s">
        <v>2507</v>
      </c>
      <c r="E1175" s="58" t="s">
        <v>2566</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hidden="1" customHeight="1">
      <c r="A1176" s="57">
        <v>45491</v>
      </c>
      <c r="B1176" s="58"/>
      <c r="C1176" s="58"/>
      <c r="D1176" s="58" t="s">
        <v>2507</v>
      </c>
      <c r="E1176" s="58" t="s">
        <v>732</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hidden="1" customHeight="1">
      <c r="A1177" s="57">
        <v>45491</v>
      </c>
      <c r="B1177" s="58"/>
      <c r="C1177" s="58"/>
      <c r="D1177" s="58" t="s">
        <v>2507</v>
      </c>
      <c r="E1177" s="58" t="s">
        <v>765</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hidden="1" customHeight="1">
      <c r="A1178" s="57">
        <v>45493</v>
      </c>
      <c r="B1178" s="58"/>
      <c r="C1178" s="58"/>
      <c r="D1178" s="58" t="s">
        <v>2507</v>
      </c>
      <c r="E1178" s="58" t="s">
        <v>1098</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hidden="1" customHeight="1">
      <c r="A1179" s="57">
        <v>45494</v>
      </c>
      <c r="B1179" s="58"/>
      <c r="C1179" s="58"/>
      <c r="D1179" s="58" t="s">
        <v>2507</v>
      </c>
      <c r="E1179" s="58" t="s">
        <v>1432</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hidden="1" customHeight="1">
      <c r="A1180" s="57">
        <v>203</v>
      </c>
      <c r="B1180" s="58"/>
      <c r="C1180" s="58"/>
      <c r="D1180" s="58" t="s">
        <v>2507</v>
      </c>
      <c r="E1180" s="58" t="s">
        <v>1471</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hidden="1" customHeight="1">
      <c r="A1181" s="57">
        <v>45490</v>
      </c>
      <c r="B1181" s="58"/>
      <c r="C1181" s="58"/>
      <c r="D1181" s="58" t="s">
        <v>2507</v>
      </c>
      <c r="E1181" s="58" t="s">
        <v>1034</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hidden="1" customHeight="1">
      <c r="A1182" s="57">
        <v>45490</v>
      </c>
      <c r="B1182" s="58"/>
      <c r="C1182" s="58"/>
      <c r="D1182" s="58" t="s">
        <v>2507</v>
      </c>
      <c r="E1182" s="58" t="s">
        <v>811</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hidden="1" customHeight="1">
      <c r="A1183" s="57">
        <v>45490</v>
      </c>
      <c r="B1183" s="58"/>
      <c r="C1183" s="58"/>
      <c r="D1183" s="58" t="s">
        <v>2507</v>
      </c>
      <c r="E1183" s="58" t="s">
        <v>764</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hidden="1" customHeight="1">
      <c r="A1184" s="57">
        <v>45480</v>
      </c>
      <c r="B1184" s="58"/>
      <c r="C1184" s="58"/>
      <c r="D1184" s="58" t="s">
        <v>2027</v>
      </c>
      <c r="E1184" s="58" t="s">
        <v>1024</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hidden="1" customHeight="1">
      <c r="A1185" s="57">
        <v>45490</v>
      </c>
      <c r="B1185" s="58"/>
      <c r="C1185" s="58"/>
      <c r="D1185" s="58" t="s">
        <v>2507</v>
      </c>
      <c r="E1185" s="58" t="s">
        <v>735</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hidden="1" customHeight="1">
      <c r="A1186" s="57">
        <v>45492</v>
      </c>
      <c r="B1186" s="58"/>
      <c r="C1186" s="58"/>
      <c r="D1186" s="58" t="s">
        <v>2027</v>
      </c>
      <c r="E1186" s="58" t="s">
        <v>2326</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hidden="1" customHeight="1">
      <c r="A1187" s="57">
        <v>45492</v>
      </c>
      <c r="B1187" s="58"/>
      <c r="C1187" s="58"/>
      <c r="D1187" s="58" t="s">
        <v>2027</v>
      </c>
      <c r="E1187" s="58" t="s">
        <v>2310</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hidden="1" customHeight="1">
      <c r="A1188" s="57">
        <v>45492</v>
      </c>
      <c r="B1188" s="58"/>
      <c r="C1188" s="58"/>
      <c r="D1188" s="58" t="s">
        <v>2027</v>
      </c>
      <c r="E1188" s="58" t="s">
        <v>1728</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hidden="1" customHeight="1">
      <c r="A1189" s="57">
        <v>45509</v>
      </c>
      <c r="B1189" s="58"/>
      <c r="C1189" s="58" t="s">
        <v>3081</v>
      </c>
      <c r="D1189" s="58" t="s">
        <v>2535</v>
      </c>
      <c r="E1189" s="58" t="s">
        <v>2563</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hidden="1" customHeight="1">
      <c r="A1190" s="57">
        <v>45509</v>
      </c>
      <c r="B1190" s="58"/>
      <c r="C1190" s="58" t="s">
        <v>3080</v>
      </c>
      <c r="D1190" s="58" t="s">
        <v>2535</v>
      </c>
      <c r="E1190" s="58" t="s">
        <v>2671</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hidden="1" customHeight="1">
      <c r="A1191" s="57">
        <v>45509</v>
      </c>
      <c r="B1191" s="58"/>
      <c r="C1191" s="58"/>
      <c r="D1191" s="58" t="s">
        <v>2027</v>
      </c>
      <c r="E1191" s="58" t="s">
        <v>2742</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hidden="1" customHeight="1">
      <c r="A1192" s="57">
        <v>45509</v>
      </c>
      <c r="B1192" s="58"/>
      <c r="C1192" s="58" t="s">
        <v>2868</v>
      </c>
      <c r="D1192" s="58" t="s">
        <v>2027</v>
      </c>
      <c r="E1192" s="58" t="s">
        <v>2631</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hidden="1" customHeight="1">
      <c r="A1193" s="57">
        <v>45509</v>
      </c>
      <c r="B1193" s="58"/>
      <c r="C1193" s="58"/>
      <c r="D1193" s="58" t="s">
        <v>2027</v>
      </c>
      <c r="E1193" s="58" t="s">
        <v>2363</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hidden="1" customHeight="1">
      <c r="A1194" s="57">
        <v>45509</v>
      </c>
      <c r="B1194" s="58"/>
      <c r="C1194" s="58"/>
      <c r="D1194" s="58" t="s">
        <v>2027</v>
      </c>
      <c r="E1194" s="58" t="s">
        <v>2619</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hidden="1" customHeight="1">
      <c r="A1195" s="57">
        <v>45509</v>
      </c>
      <c r="B1195" s="58"/>
      <c r="C1195" s="58"/>
      <c r="D1195" s="58" t="s">
        <v>2027</v>
      </c>
      <c r="E1195" s="58" t="s">
        <v>2626</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hidden="1" customHeight="1">
      <c r="A1196" s="57">
        <v>45509</v>
      </c>
      <c r="B1196" s="58"/>
      <c r="C1196" s="58"/>
      <c r="D1196" s="58" t="s">
        <v>2027</v>
      </c>
      <c r="E1196" s="58" t="s">
        <v>2736</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hidden="1" customHeight="1">
      <c r="A1197" s="57">
        <v>45510</v>
      </c>
      <c r="B1197" s="58"/>
      <c r="C1197" s="58" t="s">
        <v>2819</v>
      </c>
      <c r="D1197" s="58" t="s">
        <v>2027</v>
      </c>
      <c r="E1197" s="58" t="s">
        <v>2686</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hidden="1" customHeight="1">
      <c r="A1198" s="57">
        <v>45511</v>
      </c>
      <c r="B1198" s="58"/>
      <c r="C1198" s="58" t="s">
        <v>2820</v>
      </c>
      <c r="D1198" s="58" t="s">
        <v>2027</v>
      </c>
      <c r="E1198" s="58" t="s">
        <v>1303</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hidden="1" customHeight="1">
      <c r="A1199" s="57">
        <v>45510</v>
      </c>
      <c r="B1199" s="58"/>
      <c r="C1199" s="58" t="s">
        <v>2821</v>
      </c>
      <c r="D1199" s="58" t="s">
        <v>2027</v>
      </c>
      <c r="E1199" s="58" t="s">
        <v>922</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hidden="1" customHeight="1">
      <c r="A1200" s="57">
        <v>45510</v>
      </c>
      <c r="B1200" s="58"/>
      <c r="C1200" s="58" t="s">
        <v>2822</v>
      </c>
      <c r="D1200" s="58" t="s">
        <v>2027</v>
      </c>
      <c r="E1200" s="58" t="s">
        <v>2798</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hidden="1" customHeight="1">
      <c r="A1201" s="57">
        <v>45510</v>
      </c>
      <c r="B1201" s="58"/>
      <c r="C1201" s="58" t="s">
        <v>2822</v>
      </c>
      <c r="D1201" s="58" t="s">
        <v>2027</v>
      </c>
      <c r="E1201" s="58" t="s">
        <v>2800</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hidden="1" customHeight="1">
      <c r="A1202" s="57">
        <v>45511</v>
      </c>
      <c r="B1202" s="58"/>
      <c r="C1202" s="58" t="s">
        <v>2823</v>
      </c>
      <c r="D1202" s="58" t="s">
        <v>2027</v>
      </c>
      <c r="E1202" s="58" t="s">
        <v>1831</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hidden="1" customHeight="1">
      <c r="A1203" s="57">
        <v>45511</v>
      </c>
      <c r="B1203" s="58"/>
      <c r="C1203" s="58" t="s">
        <v>2823</v>
      </c>
      <c r="D1203" s="58" t="s">
        <v>2027</v>
      </c>
      <c r="E1203" s="58" t="s">
        <v>2672</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hidden="1" customHeight="1">
      <c r="A1204" s="57">
        <v>45511</v>
      </c>
      <c r="B1204" s="58"/>
      <c r="C1204" s="58" t="s">
        <v>2824</v>
      </c>
      <c r="D1204" s="58" t="s">
        <v>2027</v>
      </c>
      <c r="E1204" s="58" t="s">
        <v>2620</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hidden="1" customHeight="1">
      <c r="A1205" s="57">
        <v>45511</v>
      </c>
      <c r="B1205" s="58"/>
      <c r="C1205" s="58" t="s">
        <v>2825</v>
      </c>
      <c r="D1205" s="58" t="s">
        <v>2027</v>
      </c>
      <c r="E1205" s="58" t="s">
        <v>2754</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hidden="1" customHeight="1">
      <c r="A1206" s="57">
        <v>45512</v>
      </c>
      <c r="B1206" s="58"/>
      <c r="C1206" s="58" t="s">
        <v>2826</v>
      </c>
      <c r="D1206" s="58" t="s">
        <v>2027</v>
      </c>
      <c r="E1206" s="58" t="s">
        <v>2766</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hidden="1" customHeight="1">
      <c r="A1207" s="57">
        <v>45517</v>
      </c>
      <c r="B1207" s="58"/>
      <c r="C1207" s="58" t="s">
        <v>2827</v>
      </c>
      <c r="D1207" s="58" t="s">
        <v>2027</v>
      </c>
      <c r="E1207" s="58" t="s">
        <v>2843</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hidden="1" customHeight="1">
      <c r="A1208" s="57">
        <v>45517</v>
      </c>
      <c r="B1208" s="58"/>
      <c r="C1208" s="58" t="s">
        <v>2827</v>
      </c>
      <c r="D1208" s="58" t="s">
        <v>2027</v>
      </c>
      <c r="E1208" s="58" t="s">
        <v>2844</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hidden="1" customHeight="1">
      <c r="A1209" s="57">
        <v>45517</v>
      </c>
      <c r="B1209" s="58"/>
      <c r="C1209" s="58" t="s">
        <v>2851</v>
      </c>
      <c r="D1209" s="58" t="s">
        <v>2027</v>
      </c>
      <c r="E1209" s="58" t="s">
        <v>2752</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hidden="1" customHeight="1">
      <c r="A1210" s="57">
        <v>45517</v>
      </c>
      <c r="B1210" s="58"/>
      <c r="C1210" s="58" t="s">
        <v>2851</v>
      </c>
      <c r="D1210" s="58" t="s">
        <v>2027</v>
      </c>
      <c r="E1210" s="58" t="s">
        <v>2289</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hidden="1" customHeight="1">
      <c r="A1211" s="57">
        <v>45520</v>
      </c>
      <c r="B1211" s="58"/>
      <c r="C1211" s="58" t="s">
        <v>2853</v>
      </c>
      <c r="D1211" s="58" t="s">
        <v>2027</v>
      </c>
      <c r="E1211" s="58" t="s">
        <v>2653</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hidden="1" customHeight="1">
      <c r="A1212" s="57">
        <v>45523</v>
      </c>
      <c r="B1212" s="58"/>
      <c r="C1212" s="58" t="s">
        <v>2854</v>
      </c>
      <c r="D1212" s="58" t="s">
        <v>2027</v>
      </c>
      <c r="E1212" s="58" t="s">
        <v>2624</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hidden="1" customHeight="1">
      <c r="A1213" s="57">
        <v>45526</v>
      </c>
      <c r="B1213" s="58"/>
      <c r="C1213" s="58" t="s">
        <v>2855</v>
      </c>
      <c r="D1213" s="58" t="s">
        <v>2027</v>
      </c>
      <c r="E1213" s="58" t="s">
        <v>1812</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hidden="1" customHeight="1">
      <c r="A1214" s="57">
        <v>45526</v>
      </c>
      <c r="B1214" s="58"/>
      <c r="C1214" s="58" t="s">
        <v>2856</v>
      </c>
      <c r="D1214" s="58" t="s">
        <v>2027</v>
      </c>
      <c r="E1214" s="58" t="s">
        <v>1814</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hidden="1" customHeight="1">
      <c r="A1215" s="57">
        <v>45527</v>
      </c>
      <c r="B1215" s="58"/>
      <c r="C1215" s="58" t="s">
        <v>2857</v>
      </c>
      <c r="D1215" s="58" t="s">
        <v>2027</v>
      </c>
      <c r="E1215" s="58" t="s">
        <v>2829</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hidden="1" customHeight="1">
      <c r="A1216" s="57">
        <v>45518</v>
      </c>
      <c r="B1216" s="58"/>
      <c r="C1216" s="58" t="s">
        <v>2867</v>
      </c>
      <c r="D1216" s="58" t="s">
        <v>2027</v>
      </c>
      <c r="E1216" s="58" t="s">
        <v>2764</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hidden="1" customHeight="1">
      <c r="A1217" s="57">
        <v>45518</v>
      </c>
      <c r="B1217" s="58"/>
      <c r="C1217" s="58" t="s">
        <v>2867</v>
      </c>
      <c r="D1217" s="58" t="s">
        <v>2027</v>
      </c>
      <c r="E1217" s="58" t="s">
        <v>2750</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hidden="1" customHeight="1">
      <c r="A1218" s="57">
        <v>45518</v>
      </c>
      <c r="B1218" s="58"/>
      <c r="C1218" s="58" t="s">
        <v>2867</v>
      </c>
      <c r="D1218" s="58" t="s">
        <v>2027</v>
      </c>
      <c r="E1218" s="58" t="s">
        <v>2746</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hidden="1" customHeight="1">
      <c r="A1219" s="57">
        <v>45518</v>
      </c>
      <c r="B1219" s="58"/>
      <c r="C1219" s="58" t="s">
        <v>2867</v>
      </c>
      <c r="D1219" s="58" t="s">
        <v>2027</v>
      </c>
      <c r="E1219" s="58" t="s">
        <v>2358</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hidden="1" customHeight="1">
      <c r="A1220" s="57">
        <v>45518</v>
      </c>
      <c r="B1220" s="58"/>
      <c r="C1220" s="58" t="s">
        <v>2867</v>
      </c>
      <c r="D1220" s="58" t="s">
        <v>2027</v>
      </c>
      <c r="E1220" s="58" t="s">
        <v>2624</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hidden="1" customHeight="1">
      <c r="A1221" s="57">
        <v>45518</v>
      </c>
      <c r="B1221" s="58"/>
      <c r="C1221" s="58" t="s">
        <v>2867</v>
      </c>
      <c r="D1221" s="58" t="s">
        <v>2027</v>
      </c>
      <c r="E1221" s="58" t="s">
        <v>2795</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hidden="1" customHeight="1">
      <c r="A1222" s="57">
        <v>45518</v>
      </c>
      <c r="B1222" s="58"/>
      <c r="C1222" s="58" t="s">
        <v>2867</v>
      </c>
      <c r="D1222" s="58" t="s">
        <v>2027</v>
      </c>
      <c r="E1222" s="58" t="s">
        <v>2799</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hidden="1" customHeight="1">
      <c r="A1223" s="57">
        <v>45518</v>
      </c>
      <c r="B1223" s="58"/>
      <c r="C1223" s="58" t="s">
        <v>2869</v>
      </c>
      <c r="D1223" s="58"/>
      <c r="E1223" s="58" t="s">
        <v>2800</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2871</v>
      </c>
      <c r="D1224" s="58" t="s">
        <v>2616</v>
      </c>
      <c r="E1224" s="58" t="s">
        <v>2631</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2853</v>
      </c>
      <c r="D1225" s="58" t="s">
        <v>2616</v>
      </c>
      <c r="E1225" s="58" t="s">
        <v>2673</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2872</v>
      </c>
      <c r="D1226" s="58" t="s">
        <v>2616</v>
      </c>
      <c r="E1226" s="58" t="s">
        <v>2700</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2873</v>
      </c>
      <c r="D1227" s="58" t="s">
        <v>2616</v>
      </c>
      <c r="E1227" s="58" t="s">
        <v>2632</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2874</v>
      </c>
      <c r="D1228" s="58" t="s">
        <v>2616</v>
      </c>
      <c r="E1228" s="58" t="s">
        <v>2829</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2824</v>
      </c>
      <c r="D1229" s="58" t="s">
        <v>2616</v>
      </c>
      <c r="E1229" s="58" t="s">
        <v>1809</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2824</v>
      </c>
      <c r="D1230" s="58" t="s">
        <v>2616</v>
      </c>
      <c r="E1230" s="58" t="s">
        <v>914</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2875</v>
      </c>
      <c r="D1231" s="58" t="s">
        <v>2616</v>
      </c>
      <c r="E1231" s="58" t="s">
        <v>952</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2875</v>
      </c>
      <c r="D1232" s="58" t="s">
        <v>2616</v>
      </c>
      <c r="E1232" s="58" t="s">
        <v>597</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hidden="1" customHeight="1">
      <c r="A1233" s="57">
        <v>45528</v>
      </c>
      <c r="B1233" s="58"/>
      <c r="C1233" s="58" t="s">
        <v>2876</v>
      </c>
      <c r="D1233" s="58" t="s">
        <v>2027</v>
      </c>
      <c r="E1233" s="58" t="s">
        <v>860</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hidden="1" customHeight="1">
      <c r="A1234" s="57">
        <v>45527</v>
      </c>
      <c r="B1234" s="58"/>
      <c r="C1234" s="58" t="s">
        <v>2877</v>
      </c>
      <c r="D1234" s="58"/>
      <c r="E1234" s="58" t="s">
        <v>946</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hidden="1" customHeight="1">
      <c r="A1235" s="57">
        <v>45527</v>
      </c>
      <c r="B1235" s="58"/>
      <c r="C1235" s="58" t="s">
        <v>1789</v>
      </c>
      <c r="D1235" s="58"/>
      <c r="E1235" s="58" t="s">
        <v>1052</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hidden="1" customHeight="1">
      <c r="A1236" s="57">
        <v>45527</v>
      </c>
      <c r="B1236" s="58"/>
      <c r="C1236" s="58" t="s">
        <v>2878</v>
      </c>
      <c r="D1236" s="58"/>
      <c r="E1236" s="58" t="s">
        <v>1302</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hidden="1" customHeight="1">
      <c r="A1237" s="57">
        <v>45527</v>
      </c>
      <c r="B1237" s="58"/>
      <c r="C1237" s="58"/>
      <c r="D1237" s="58" t="s">
        <v>1488</v>
      </c>
      <c r="E1237" s="58" t="s">
        <v>1326</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hidden="1" customHeight="1">
      <c r="A1238" s="57">
        <v>45527</v>
      </c>
      <c r="B1238" s="58"/>
      <c r="C1238" s="58" t="s">
        <v>2661</v>
      </c>
      <c r="D1238" s="58"/>
      <c r="E1238" s="58" t="s">
        <v>1707</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hidden="1" customHeight="1">
      <c r="A1239" s="57">
        <v>45508</v>
      </c>
      <c r="B1239" s="58"/>
      <c r="C1239" s="58" t="s">
        <v>2880</v>
      </c>
      <c r="D1239" s="58" t="s">
        <v>2507</v>
      </c>
      <c r="E1239" s="58" t="s">
        <v>1727</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hidden="1" customHeight="1">
      <c r="A1240" s="57">
        <v>45508</v>
      </c>
      <c r="B1240" s="58"/>
      <c r="C1240" s="58" t="s">
        <v>2881</v>
      </c>
      <c r="D1240" s="58" t="s">
        <v>2507</v>
      </c>
      <c r="E1240" s="58" t="s">
        <v>2618</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hidden="1" customHeight="1">
      <c r="A1241" s="57">
        <v>45509</v>
      </c>
      <c r="B1241" s="58"/>
      <c r="C1241" s="58" t="s">
        <v>2882</v>
      </c>
      <c r="D1241" s="58" t="s">
        <v>2507</v>
      </c>
      <c r="E1241" s="58" t="s">
        <v>742</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hidden="1" customHeight="1">
      <c r="A1242" s="57">
        <v>45509</v>
      </c>
      <c r="B1242" s="58"/>
      <c r="C1242" s="58" t="s">
        <v>2883</v>
      </c>
      <c r="D1242" s="58" t="s">
        <v>2507</v>
      </c>
      <c r="E1242" s="58" t="s">
        <v>1469</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hidden="1" customHeight="1">
      <c r="A1243" s="57">
        <v>45510</v>
      </c>
      <c r="B1243" s="58"/>
      <c r="C1243" s="58" t="s">
        <v>2884</v>
      </c>
      <c r="D1243" s="58" t="s">
        <v>2507</v>
      </c>
      <c r="E1243" s="58" t="s">
        <v>2723</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hidden="1" customHeight="1">
      <c r="A1244" s="57">
        <v>45510</v>
      </c>
      <c r="B1244" s="58"/>
      <c r="C1244" s="58" t="s">
        <v>2884</v>
      </c>
      <c r="D1244" s="58" t="s">
        <v>2507</v>
      </c>
      <c r="E1244" s="58" t="s">
        <v>2347</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hidden="1" customHeight="1">
      <c r="A1245" s="57">
        <v>45511</v>
      </c>
      <c r="B1245" s="58"/>
      <c r="C1245" s="58" t="s">
        <v>2885</v>
      </c>
      <c r="D1245" s="58" t="s">
        <v>2507</v>
      </c>
      <c r="E1245" s="58" t="s">
        <v>2702</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hidden="1" customHeight="1">
      <c r="A1246" s="57">
        <v>45511</v>
      </c>
      <c r="B1246" s="58"/>
      <c r="C1246" s="58" t="s">
        <v>2885</v>
      </c>
      <c r="D1246" s="58" t="s">
        <v>2507</v>
      </c>
      <c r="E1246" s="58" t="s">
        <v>2710</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hidden="1" customHeight="1">
      <c r="A1247" s="57">
        <v>45511</v>
      </c>
      <c r="B1247" s="58"/>
      <c r="C1247" s="58" t="s">
        <v>2887</v>
      </c>
      <c r="D1247" s="58" t="s">
        <v>2507</v>
      </c>
      <c r="E1247" s="58" t="s">
        <v>737</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hidden="1" customHeight="1">
      <c r="A1248" s="57">
        <v>45516</v>
      </c>
      <c r="B1248" s="58"/>
      <c r="C1248" s="58" t="s">
        <v>2888</v>
      </c>
      <c r="D1248" s="58" t="s">
        <v>2507</v>
      </c>
      <c r="E1248" s="58" t="s">
        <v>2669</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hidden="1" customHeight="1">
      <c r="A1249" s="57">
        <v>45521</v>
      </c>
      <c r="B1249" s="58"/>
      <c r="C1249" s="58" t="s">
        <v>3084</v>
      </c>
      <c r="D1249" s="58" t="s">
        <v>2507</v>
      </c>
      <c r="E1249" s="58" t="s">
        <v>2739</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hidden="1" customHeight="1">
      <c r="A1250" s="57">
        <v>45523</v>
      </c>
      <c r="B1250" s="58"/>
      <c r="C1250" s="58" t="s">
        <v>2889</v>
      </c>
      <c r="D1250" s="58" t="s">
        <v>2507</v>
      </c>
      <c r="E1250" s="58" t="s">
        <v>654</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hidden="1" customHeight="1">
      <c r="A1251" s="57">
        <v>45524</v>
      </c>
      <c r="B1251" s="58"/>
      <c r="C1251" s="58" t="s">
        <v>2890</v>
      </c>
      <c r="D1251" s="58" t="s">
        <v>2507</v>
      </c>
      <c r="E1251" s="58" t="s">
        <v>1707</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hidden="1" customHeight="1">
      <c r="A1252" s="57">
        <v>45525</v>
      </c>
      <c r="B1252" s="58"/>
      <c r="C1252" s="58" t="s">
        <v>2891</v>
      </c>
      <c r="D1252" s="58" t="s">
        <v>2507</v>
      </c>
      <c r="E1252" s="58" t="s">
        <v>2741</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hidden="1" customHeight="1">
      <c r="A1253" s="57">
        <v>45527</v>
      </c>
      <c r="B1253" s="58"/>
      <c r="C1253" s="58" t="s">
        <v>2892</v>
      </c>
      <c r="D1253" s="58" t="s">
        <v>2507</v>
      </c>
      <c r="E1253" s="58" t="s">
        <v>2707</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hidden="1" customHeight="1">
      <c r="A1254" s="57">
        <v>45527</v>
      </c>
      <c r="B1254" s="58"/>
      <c r="C1254" s="58" t="s">
        <v>2892</v>
      </c>
      <c r="D1254" s="58" t="s">
        <v>2507</v>
      </c>
      <c r="E1254" s="58" t="s">
        <v>1469</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hidden="1" customHeight="1">
      <c r="A1255" s="57">
        <v>45528</v>
      </c>
      <c r="B1255" s="58"/>
      <c r="C1255" s="58" t="s">
        <v>2893</v>
      </c>
      <c r="D1255" s="58" t="s">
        <v>2507</v>
      </c>
      <c r="E1255" s="58" t="s">
        <v>837</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hidden="1" customHeight="1">
      <c r="A1256" s="57">
        <v>45509</v>
      </c>
      <c r="B1256" s="58"/>
      <c r="C1256" s="58" t="s">
        <v>2894</v>
      </c>
      <c r="D1256" s="58" t="s">
        <v>2517</v>
      </c>
      <c r="E1256" s="58" t="s">
        <v>2686</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hidden="1" customHeight="1">
      <c r="A1257" s="57">
        <v>45526</v>
      </c>
      <c r="B1257" s="58"/>
      <c r="C1257" s="58" t="s">
        <v>2878</v>
      </c>
      <c r="D1257" s="58"/>
      <c r="E1257" s="58" t="s">
        <v>2689</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hidden="1" customHeight="1">
      <c r="A1258" s="57">
        <v>45509</v>
      </c>
      <c r="B1258" s="58"/>
      <c r="C1258" s="58" t="s">
        <v>2894</v>
      </c>
      <c r="D1258" s="58" t="s">
        <v>2517</v>
      </c>
      <c r="E1258" s="58" t="s">
        <v>2672</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hidden="1" customHeight="1">
      <c r="A1259" s="57">
        <v>45520</v>
      </c>
      <c r="B1259" s="58"/>
      <c r="C1259" s="58" t="s">
        <v>2895</v>
      </c>
      <c r="D1259" s="58" t="s">
        <v>2517</v>
      </c>
      <c r="E1259" s="58" t="s">
        <v>2326</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hidden="1" customHeight="1">
      <c r="A1260" s="57">
        <v>45513</v>
      </c>
      <c r="B1260" s="58"/>
      <c r="C1260" s="58" t="s">
        <v>2896</v>
      </c>
      <c r="D1260" s="58" t="s">
        <v>2519</v>
      </c>
      <c r="E1260" s="58" t="s">
        <v>2764</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hidden="1" customHeight="1">
      <c r="A1261" s="57">
        <v>45508</v>
      </c>
      <c r="B1261" s="58"/>
      <c r="C1261" s="58" t="s">
        <v>2897</v>
      </c>
      <c r="D1261" s="58" t="s">
        <v>2517</v>
      </c>
      <c r="E1261" s="58" t="s">
        <v>2828</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hidden="1" customHeight="1">
      <c r="A1262" s="57">
        <v>45512</v>
      </c>
      <c r="B1262" s="58"/>
      <c r="C1262" s="58" t="s">
        <v>2898</v>
      </c>
      <c r="D1262" s="58" t="s">
        <v>2517</v>
      </c>
      <c r="E1262" s="58" t="s">
        <v>2669</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hidden="1" customHeight="1">
      <c r="A1263" s="57">
        <v>45523</v>
      </c>
      <c r="B1263" s="58"/>
      <c r="C1263" s="58" t="s">
        <v>2899</v>
      </c>
      <c r="D1263" s="58" t="s">
        <v>2517</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hidden="1" customHeight="1">
      <c r="A1264" s="57">
        <v>45527</v>
      </c>
      <c r="B1264" s="58"/>
      <c r="C1264" s="58" t="s">
        <v>2900</v>
      </c>
      <c r="D1264" s="58" t="s">
        <v>2519</v>
      </c>
      <c r="E1264" s="58" t="s">
        <v>2901</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hidden="1" customHeight="1">
      <c r="A1265" s="57">
        <v>45510</v>
      </c>
      <c r="B1265" s="58"/>
      <c r="C1265" s="58" t="s">
        <v>2906</v>
      </c>
      <c r="D1265" s="58" t="s">
        <v>2535</v>
      </c>
      <c r="E1265" s="58" t="s">
        <v>2748</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hidden="1" customHeight="1">
      <c r="A1266" s="57">
        <v>45511</v>
      </c>
      <c r="B1266" s="58"/>
      <c r="C1266" s="58" t="s">
        <v>2907</v>
      </c>
      <c r="D1266" s="58" t="s">
        <v>2535</v>
      </c>
      <c r="E1266" s="58" t="s">
        <v>2672</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hidden="1" customHeight="1">
      <c r="A1267" s="57">
        <v>45527</v>
      </c>
      <c r="B1267" s="58"/>
      <c r="C1267" s="58" t="s">
        <v>2870</v>
      </c>
      <c r="D1267" s="58" t="s">
        <v>2535</v>
      </c>
      <c r="E1267" s="58" t="s">
        <v>2682</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hidden="1" customHeight="1">
      <c r="A1268" s="57">
        <v>45527</v>
      </c>
      <c r="B1268" s="58"/>
      <c r="C1268" s="58" t="s">
        <v>2870</v>
      </c>
      <c r="D1268" s="58" t="s">
        <v>2535</v>
      </c>
      <c r="E1268" s="58" t="s">
        <v>573</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hidden="1" customHeight="1">
      <c r="A1269" s="57">
        <v>45526</v>
      </c>
      <c r="B1269" s="58"/>
      <c r="C1269" s="58" t="s">
        <v>2908</v>
      </c>
      <c r="D1269" s="58" t="s">
        <v>2535</v>
      </c>
      <c r="E1269" s="58" t="s">
        <v>2654</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hidden="1" customHeight="1">
      <c r="A1270" s="57">
        <v>45514</v>
      </c>
      <c r="B1270" s="58"/>
      <c r="C1270" s="58" t="s">
        <v>2909</v>
      </c>
      <c r="D1270" s="58" t="s">
        <v>2535</v>
      </c>
      <c r="E1270" s="58" t="s">
        <v>2698</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hidden="1" customHeight="1">
      <c r="A1271" s="57">
        <v>45513</v>
      </c>
      <c r="B1271" s="58"/>
      <c r="C1271" s="58" t="s">
        <v>2910</v>
      </c>
      <c r="D1271" s="58" t="s">
        <v>2535</v>
      </c>
      <c r="E1271" s="58" t="s">
        <v>2748</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hidden="1" customHeight="1">
      <c r="A1272" s="57">
        <v>45514</v>
      </c>
      <c r="B1272" s="58"/>
      <c r="C1272" s="58" t="s">
        <v>2911</v>
      </c>
      <c r="D1272" s="58" t="s">
        <v>2535</v>
      </c>
      <c r="E1272" s="58" t="s">
        <v>2632</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hidden="1" customHeight="1">
      <c r="A1273" s="57">
        <v>45521</v>
      </c>
      <c r="B1273" s="58"/>
      <c r="C1273" s="58" t="s">
        <v>2912</v>
      </c>
      <c r="D1273" s="58" t="s">
        <v>2535</v>
      </c>
      <c r="E1273" s="58" t="s">
        <v>951</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hidden="1" customHeight="1">
      <c r="A1274" s="57">
        <v>45523</v>
      </c>
      <c r="B1274" s="58"/>
      <c r="C1274" s="58" t="s">
        <v>2913</v>
      </c>
      <c r="D1274" s="58" t="s">
        <v>2535</v>
      </c>
      <c r="E1274" s="58" t="s">
        <v>1735</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hidden="1" customHeight="1">
      <c r="A1275" s="57">
        <v>45513</v>
      </c>
      <c r="B1275" s="58"/>
      <c r="C1275" s="58" t="s">
        <v>2914</v>
      </c>
      <c r="D1275" s="58" t="s">
        <v>2535</v>
      </c>
      <c r="E1275" s="58" t="s">
        <v>2787</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hidden="1" customHeight="1">
      <c r="A1276" s="57">
        <v>45513</v>
      </c>
      <c r="B1276" s="58"/>
      <c r="C1276" s="58" t="s">
        <v>2914</v>
      </c>
      <c r="D1276" s="58" t="s">
        <v>2535</v>
      </c>
      <c r="E1276" s="58" t="s">
        <v>2776</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hidden="1" customHeight="1">
      <c r="A1277" s="57">
        <v>45527</v>
      </c>
      <c r="B1277" s="58"/>
      <c r="C1277" s="58" t="s">
        <v>2916</v>
      </c>
      <c r="D1277" s="58" t="s">
        <v>2915</v>
      </c>
      <c r="E1277" s="58" t="s">
        <v>2724</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hidden="1" customHeight="1">
      <c r="A1278" s="57">
        <v>45527</v>
      </c>
      <c r="B1278" s="58"/>
      <c r="C1278" s="58" t="s">
        <v>2917</v>
      </c>
      <c r="D1278" s="58" t="s">
        <v>2919</v>
      </c>
      <c r="E1278" s="58" t="s">
        <v>2353</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hidden="1" customHeight="1">
      <c r="A1279" s="57">
        <v>45527</v>
      </c>
      <c r="B1279" s="58"/>
      <c r="C1279" s="58" t="s">
        <v>2917</v>
      </c>
      <c r="D1279" s="58" t="s">
        <v>2919</v>
      </c>
      <c r="E1279" s="58" t="s">
        <v>2371</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hidden="1" customHeight="1">
      <c r="A1280" s="57">
        <v>45522</v>
      </c>
      <c r="B1280" s="58"/>
      <c r="C1280" s="58" t="s">
        <v>2918</v>
      </c>
      <c r="D1280" s="58" t="s">
        <v>2919</v>
      </c>
      <c r="E1280" s="58" t="s">
        <v>2696</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hidden="1" customHeight="1">
      <c r="A1281" s="57">
        <v>45522</v>
      </c>
      <c r="B1281" s="58"/>
      <c r="C1281" s="58" t="s">
        <v>2918</v>
      </c>
      <c r="D1281" s="58" t="s">
        <v>2919</v>
      </c>
      <c r="E1281" s="58" t="s">
        <v>2831</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hidden="1" customHeight="1">
      <c r="A1282" s="57">
        <v>45519</v>
      </c>
      <c r="B1282" s="58"/>
      <c r="C1282" s="58" t="s">
        <v>2920</v>
      </c>
      <c r="D1282" s="58" t="s">
        <v>2919</v>
      </c>
      <c r="E1282" s="58" t="s">
        <v>2832</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hidden="1" customHeight="1">
      <c r="A1283" s="57">
        <v>45518</v>
      </c>
      <c r="B1283" s="58"/>
      <c r="C1283" s="58" t="s">
        <v>2921</v>
      </c>
      <c r="D1283" s="58" t="s">
        <v>2919</v>
      </c>
      <c r="E1283" s="58" t="s">
        <v>2642</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hidden="1" customHeight="1">
      <c r="A1284" s="57">
        <v>45517</v>
      </c>
      <c r="B1284" s="58"/>
      <c r="C1284" s="58" t="s">
        <v>2922</v>
      </c>
      <c r="D1284" s="58" t="s">
        <v>2919</v>
      </c>
      <c r="E1284" s="58" t="s">
        <v>1716</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hidden="1" customHeight="1">
      <c r="A1285" s="57">
        <v>45517</v>
      </c>
      <c r="B1285" s="58"/>
      <c r="C1285" s="58" t="s">
        <v>2923</v>
      </c>
      <c r="D1285" s="58" t="s">
        <v>2919</v>
      </c>
      <c r="E1285" s="58" t="s">
        <v>2709</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hidden="1" customHeight="1">
      <c r="A1286" s="57">
        <v>45509</v>
      </c>
      <c r="B1286" s="58"/>
      <c r="C1286" s="58" t="s">
        <v>2924</v>
      </c>
      <c r="D1286" s="58" t="s">
        <v>2919</v>
      </c>
      <c r="E1286" s="58" t="s">
        <v>2886</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hidden="1" customHeight="1">
      <c r="A1287" s="57">
        <v>45509</v>
      </c>
      <c r="B1287" s="58"/>
      <c r="C1287" s="58" t="s">
        <v>2924</v>
      </c>
      <c r="D1287" s="58" t="s">
        <v>2919</v>
      </c>
      <c r="E1287" s="58" t="s">
        <v>2709</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hidden="1" customHeight="1">
      <c r="A1288" s="57">
        <v>45509</v>
      </c>
      <c r="B1288" s="58"/>
      <c r="C1288" s="58" t="s">
        <v>2924</v>
      </c>
      <c r="D1288" s="58" t="s">
        <v>2919</v>
      </c>
      <c r="E1288" s="58" t="s">
        <v>2703</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hidden="1" customHeight="1">
      <c r="A1289" s="57">
        <v>45511</v>
      </c>
      <c r="B1289" s="58"/>
      <c r="C1289" s="58" t="s">
        <v>2925</v>
      </c>
      <c r="D1289" s="58" t="s">
        <v>2919</v>
      </c>
      <c r="E1289" s="58" t="s">
        <v>2696</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hidden="1" customHeight="1">
      <c r="A1290" s="57">
        <v>45511</v>
      </c>
      <c r="B1290" s="58"/>
      <c r="C1290" s="58" t="s">
        <v>2925</v>
      </c>
      <c r="D1290" s="58" t="s">
        <v>2919</v>
      </c>
      <c r="E1290" s="58" t="s">
        <v>2681</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hidden="1" customHeight="1">
      <c r="A1291" s="57">
        <v>45505</v>
      </c>
      <c r="B1291" s="58"/>
      <c r="C1291" s="58" t="s">
        <v>2926</v>
      </c>
      <c r="D1291" s="58" t="s">
        <v>2919</v>
      </c>
      <c r="E1291" s="58" t="s">
        <v>783</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hidden="1" customHeight="1">
      <c r="A1292" s="57">
        <v>45505</v>
      </c>
      <c r="B1292" s="58"/>
      <c r="C1292" s="58" t="s">
        <v>2926</v>
      </c>
      <c r="D1292" s="58" t="s">
        <v>2919</v>
      </c>
      <c r="E1292" s="58" t="s">
        <v>2301</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hidden="1" customHeight="1">
      <c r="A1293" s="57">
        <v>45505</v>
      </c>
      <c r="B1293" s="58"/>
      <c r="C1293" s="58" t="s">
        <v>2927</v>
      </c>
      <c r="D1293" s="58" t="s">
        <v>2919</v>
      </c>
      <c r="E1293" s="58" t="s">
        <v>824</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hidden="1" customHeight="1">
      <c r="A1294" s="57">
        <v>45505</v>
      </c>
      <c r="B1294" s="58"/>
      <c r="C1294" s="58" t="s">
        <v>2927</v>
      </c>
      <c r="D1294" s="58" t="s">
        <v>2919</v>
      </c>
      <c r="E1294" s="58" t="s">
        <v>1469</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hidden="1" customHeight="1">
      <c r="A1295" s="57">
        <v>45526</v>
      </c>
      <c r="B1295" s="58"/>
      <c r="C1295" s="58" t="s">
        <v>2929</v>
      </c>
      <c r="D1295" s="58" t="s">
        <v>2930</v>
      </c>
      <c r="E1295" s="58" t="s">
        <v>2902</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hidden="1" customHeight="1">
      <c r="A1296" s="57">
        <v>45528</v>
      </c>
      <c r="B1296" s="58"/>
      <c r="C1296" s="58" t="s">
        <v>2893</v>
      </c>
      <c r="D1296" s="58" t="s">
        <v>2507</v>
      </c>
      <c r="E1296" s="58" t="s">
        <v>837</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hidden="1" customHeight="1">
      <c r="A1297" s="57">
        <v>45529</v>
      </c>
      <c r="B1297" s="58"/>
      <c r="C1297" s="58" t="s">
        <v>2944</v>
      </c>
      <c r="D1297" s="58" t="s">
        <v>2027</v>
      </c>
      <c r="E1297" s="58" t="s">
        <v>2654</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hidden="1" customHeight="1">
      <c r="A1298" s="57">
        <v>45529</v>
      </c>
      <c r="B1298" s="58"/>
      <c r="C1298" s="58" t="s">
        <v>2945</v>
      </c>
      <c r="D1298" s="58" t="s">
        <v>2027</v>
      </c>
      <c r="E1298" s="58" t="s">
        <v>1035</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hidden="1" customHeight="1">
      <c r="A1299" s="57">
        <v>45529</v>
      </c>
      <c r="B1299" s="58"/>
      <c r="C1299" s="58" t="s">
        <v>2914</v>
      </c>
      <c r="D1299" s="58" t="s">
        <v>2027</v>
      </c>
      <c r="E1299" s="58" t="s">
        <v>2300</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hidden="1" customHeight="1">
      <c r="A1300" s="57">
        <v>45529</v>
      </c>
      <c r="B1300" s="58" t="s">
        <v>2950</v>
      </c>
      <c r="C1300" s="58" t="s">
        <v>2949</v>
      </c>
      <c r="D1300" s="58" t="s">
        <v>226</v>
      </c>
      <c r="E1300" s="58" t="s">
        <v>2691</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hidden="1" customHeight="1">
      <c r="A1301" s="57">
        <v>45529</v>
      </c>
      <c r="B1301" s="58"/>
      <c r="C1301" s="58" t="s">
        <v>2951</v>
      </c>
      <c r="D1301" s="58" t="s">
        <v>2517</v>
      </c>
      <c r="E1301" s="58" t="s">
        <v>2375</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hidden="1" customHeight="1">
      <c r="A1302" s="57">
        <v>45507</v>
      </c>
      <c r="B1302" s="58"/>
      <c r="C1302" s="58" t="s">
        <v>2952</v>
      </c>
      <c r="D1302" s="58" t="s">
        <v>1495</v>
      </c>
      <c r="E1302" s="58" t="s">
        <v>2723</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hidden="1" customHeight="1">
      <c r="A1303" s="57">
        <v>45509</v>
      </c>
      <c r="B1303" s="58"/>
      <c r="C1303" s="58" t="s">
        <v>2953</v>
      </c>
      <c r="D1303" s="58" t="s">
        <v>1495</v>
      </c>
      <c r="E1303" s="58" t="s">
        <v>2673</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hidden="1" customHeight="1">
      <c r="A1304" s="57">
        <v>45509</v>
      </c>
      <c r="B1304" s="58"/>
      <c r="C1304" s="58" t="s">
        <v>2954</v>
      </c>
      <c r="D1304" s="58" t="s">
        <v>1495</v>
      </c>
      <c r="E1304" s="58" t="s">
        <v>2673</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hidden="1" customHeight="1">
      <c r="A1305" s="57">
        <v>45511</v>
      </c>
      <c r="B1305" s="58"/>
      <c r="C1305" s="58" t="s">
        <v>2956</v>
      </c>
      <c r="D1305" s="58" t="s">
        <v>2957</v>
      </c>
      <c r="E1305" s="58" t="s">
        <v>2719</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hidden="1" customHeight="1">
      <c r="A1306" s="57">
        <v>45511</v>
      </c>
      <c r="B1306" s="58"/>
      <c r="C1306" s="58" t="s">
        <v>2958</v>
      </c>
      <c r="D1306" s="58" t="s">
        <v>2957</v>
      </c>
      <c r="E1306" s="58" t="s">
        <v>2672</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hidden="1" customHeight="1">
      <c r="A1307" s="57">
        <v>45511</v>
      </c>
      <c r="B1307" s="58"/>
      <c r="C1307" s="58" t="s">
        <v>2958</v>
      </c>
      <c r="D1307" s="58" t="s">
        <v>1495</v>
      </c>
      <c r="E1307" s="58" t="s">
        <v>1040</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hidden="1" customHeight="1">
      <c r="A1308" s="57">
        <v>45514</v>
      </c>
      <c r="B1308" s="58"/>
      <c r="C1308" s="58" t="s">
        <v>2892</v>
      </c>
      <c r="D1308" s="58" t="s">
        <v>1495</v>
      </c>
      <c r="E1308" s="58" t="s">
        <v>2670</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hidden="1" customHeight="1">
      <c r="A1309" s="57">
        <v>45514</v>
      </c>
      <c r="B1309" s="58"/>
      <c r="C1309" s="58" t="s">
        <v>2961</v>
      </c>
      <c r="D1309" s="58" t="s">
        <v>1495</v>
      </c>
      <c r="E1309" s="58" t="s">
        <v>2640</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hidden="1" customHeight="1">
      <c r="A1310" s="57">
        <v>45514</v>
      </c>
      <c r="B1310" s="58"/>
      <c r="C1310" s="58" t="s">
        <v>2962</v>
      </c>
      <c r="D1310" s="58" t="s">
        <v>1495</v>
      </c>
      <c r="E1310" s="58" t="s">
        <v>1258</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hidden="1" customHeight="1">
      <c r="A1311" s="57">
        <v>45518</v>
      </c>
      <c r="B1311" s="58"/>
      <c r="C1311" s="58" t="s">
        <v>2963</v>
      </c>
      <c r="D1311" s="58" t="s">
        <v>1495</v>
      </c>
      <c r="E1311" s="58" t="s">
        <v>2699</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hidden="1" customHeight="1">
      <c r="A1312" s="57">
        <v>45519</v>
      </c>
      <c r="B1312" s="58"/>
      <c r="C1312" s="58" t="s">
        <v>2966</v>
      </c>
      <c r="D1312" s="58" t="s">
        <v>1495</v>
      </c>
      <c r="E1312" s="58" t="s">
        <v>2965</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hidden="1" customHeight="1">
      <c r="A1313" s="57">
        <v>45512</v>
      </c>
      <c r="B1313" s="58"/>
      <c r="C1313" s="58" t="s">
        <v>2967</v>
      </c>
      <c r="D1313" s="58" t="s">
        <v>2514</v>
      </c>
      <c r="E1313" s="58" t="s">
        <v>2314</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hidden="1" customHeight="1">
      <c r="A1314" s="57">
        <v>45512</v>
      </c>
      <c r="B1314" s="58"/>
      <c r="C1314" s="58"/>
      <c r="D1314" s="58" t="s">
        <v>1488</v>
      </c>
      <c r="E1314" s="58" t="s">
        <v>2488</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hidden="1" customHeight="1">
      <c r="A1315" s="57">
        <v>45512</v>
      </c>
      <c r="B1315" s="58"/>
      <c r="C1315" s="58"/>
      <c r="D1315" s="58" t="s">
        <v>1488</v>
      </c>
      <c r="E1315" s="58" t="s">
        <v>1007</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hidden="1" customHeight="1">
      <c r="A1316" s="57">
        <v>45507</v>
      </c>
      <c r="B1316" s="58"/>
      <c r="C1316" s="58" t="s">
        <v>2968</v>
      </c>
      <c r="D1316" s="58" t="s">
        <v>226</v>
      </c>
      <c r="E1316" s="58" t="s">
        <v>2375</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hidden="1" customHeight="1">
      <c r="A1317" s="57">
        <v>45509</v>
      </c>
      <c r="B1317" s="58"/>
      <c r="C1317" s="58" t="s">
        <v>2883</v>
      </c>
      <c r="D1317" s="58" t="s">
        <v>226</v>
      </c>
      <c r="E1317" s="58" t="s">
        <v>2764</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hidden="1" customHeight="1">
      <c r="A1318" s="57">
        <v>45516</v>
      </c>
      <c r="B1318" s="58"/>
      <c r="C1318" s="58" t="s">
        <v>2969</v>
      </c>
      <c r="D1318" s="58" t="s">
        <v>226</v>
      </c>
      <c r="E1318" s="58" t="s">
        <v>708</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hidden="1" customHeight="1">
      <c r="A1319" s="57">
        <v>45518</v>
      </c>
      <c r="B1319" s="58"/>
      <c r="C1319" s="58" t="s">
        <v>2970</v>
      </c>
      <c r="D1319" s="58" t="s">
        <v>226</v>
      </c>
      <c r="E1319" s="58" t="s">
        <v>1954</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hidden="1" customHeight="1">
      <c r="A1320" s="57">
        <v>45511</v>
      </c>
      <c r="B1320" s="58"/>
      <c r="C1320" s="58" t="s">
        <v>2854</v>
      </c>
      <c r="D1320" s="58" t="s">
        <v>991</v>
      </c>
      <c r="E1320" s="58" t="s">
        <v>2686</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hidden="1"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hidden="1" customHeight="1">
      <c r="A1322" s="57">
        <v>45512</v>
      </c>
      <c r="B1322" s="58"/>
      <c r="C1322" s="58"/>
      <c r="D1322" s="58" t="s">
        <v>2027</v>
      </c>
      <c r="E1322" s="58" t="s">
        <v>2634</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hidden="1" customHeight="1">
      <c r="A1323" s="57">
        <v>45512</v>
      </c>
      <c r="B1323" s="58" t="s">
        <v>2972</v>
      </c>
      <c r="C1323" s="58"/>
      <c r="D1323" s="58"/>
      <c r="E1323" s="58" t="s">
        <v>2671</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2973</v>
      </c>
      <c r="D1324" s="58" t="s">
        <v>2616</v>
      </c>
      <c r="E1324" s="58" t="s">
        <v>2689</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hidden="1" customHeight="1">
      <c r="A1325" s="57">
        <v>45512</v>
      </c>
      <c r="B1325" s="58"/>
      <c r="C1325" s="58"/>
      <c r="D1325" s="58" t="s">
        <v>2027</v>
      </c>
      <c r="E1325" s="58" t="s">
        <v>2626</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hidden="1" customHeight="1">
      <c r="A1326" s="57">
        <v>45512</v>
      </c>
      <c r="B1326" s="58"/>
      <c r="C1326" s="58"/>
      <c r="D1326" s="58"/>
      <c r="E1326" s="58" t="s">
        <v>2655</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hidden="1" customHeight="1">
      <c r="A1327" s="57">
        <v>45512</v>
      </c>
      <c r="B1327" s="58"/>
      <c r="C1327" s="58" t="s">
        <v>2982</v>
      </c>
      <c r="D1327" s="58"/>
      <c r="E1327" s="58" t="s">
        <v>2814</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hidden="1" customHeight="1">
      <c r="A1328" s="57">
        <v>45512</v>
      </c>
      <c r="B1328" s="58"/>
      <c r="C1328" s="58"/>
      <c r="D1328" s="58"/>
      <c r="E1328" s="58" t="s">
        <v>748</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hidden="1" customHeight="1">
      <c r="A1329" s="57">
        <v>45512</v>
      </c>
      <c r="B1329" s="58"/>
      <c r="C1329" s="58" t="s">
        <v>3079</v>
      </c>
      <c r="D1329" s="58" t="s">
        <v>2535</v>
      </c>
      <c r="E1329" s="58" t="s">
        <v>1080</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hidden="1" customHeight="1">
      <c r="A1330" s="57">
        <v>45512</v>
      </c>
      <c r="B1330" s="58"/>
      <c r="C1330" s="58"/>
      <c r="D1330" s="58"/>
      <c r="E1330" s="58" t="s">
        <v>1421</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hidden="1" customHeight="1">
      <c r="A1331" s="57">
        <v>45512</v>
      </c>
      <c r="B1331" s="58"/>
      <c r="C1331" s="58"/>
      <c r="D1331" s="58"/>
      <c r="E1331" s="58" t="s">
        <v>1443</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hidden="1" customHeight="1">
      <c r="A1332" s="57">
        <v>45512</v>
      </c>
      <c r="B1332" s="58"/>
      <c r="C1332" s="58" t="s">
        <v>3082</v>
      </c>
      <c r="D1332" s="58" t="s">
        <v>2535</v>
      </c>
      <c r="E1332" s="58" t="s">
        <v>2594</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hidden="1" customHeight="1">
      <c r="A1333" s="57">
        <v>45512</v>
      </c>
      <c r="B1333" s="58"/>
      <c r="C1333" s="58" t="s">
        <v>2982</v>
      </c>
      <c r="D1333" s="58"/>
      <c r="E1333" s="58" t="s">
        <v>2806</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hidden="1" customHeight="1">
      <c r="A1334" s="57">
        <v>45512</v>
      </c>
      <c r="B1334" s="58"/>
      <c r="C1334" s="58"/>
      <c r="D1334" s="58" t="s">
        <v>2027</v>
      </c>
      <c r="E1334" s="58" t="s">
        <v>2723</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hidden="1" customHeight="1">
      <c r="A1335" s="57">
        <v>45512</v>
      </c>
      <c r="B1335" s="58"/>
      <c r="C1335" s="58"/>
      <c r="D1335" s="58"/>
      <c r="E1335" s="58" t="s">
        <v>2697</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hidden="1" customHeight="1">
      <c r="A1336" s="57">
        <v>45512</v>
      </c>
      <c r="B1336" s="58"/>
      <c r="C1336" s="58"/>
      <c r="D1336" s="58"/>
      <c r="E1336" s="58" t="s">
        <v>2323</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hidden="1" customHeight="1">
      <c r="A1337" s="57">
        <v>45512</v>
      </c>
      <c r="B1337" s="58"/>
      <c r="C1337" s="58"/>
      <c r="D1337" s="58" t="s">
        <v>2027</v>
      </c>
      <c r="E1337" s="58" t="s">
        <v>1768</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hidden="1" customHeight="1">
      <c r="A1338" s="57">
        <v>45512</v>
      </c>
      <c r="B1338" s="58"/>
      <c r="C1338" s="58"/>
      <c r="D1338" s="58" t="s">
        <v>2507</v>
      </c>
      <c r="E1338" s="58" t="s">
        <v>709</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hidden="1" customHeight="1">
      <c r="A1339" s="57">
        <v>45512</v>
      </c>
      <c r="B1339" s="58"/>
      <c r="C1339" s="58"/>
      <c r="D1339" s="58"/>
      <c r="E1339" s="58" t="s">
        <v>2313</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hidden="1" customHeight="1">
      <c r="A1340" s="57"/>
      <c r="B1340" s="58"/>
      <c r="C1340" s="58"/>
      <c r="D1340" s="58"/>
      <c r="E1340" s="58" t="s">
        <v>2334</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hidden="1" customHeight="1">
      <c r="A1341" s="57"/>
      <c r="B1341" s="58"/>
      <c r="C1341" s="58"/>
      <c r="D1341" s="58"/>
      <c r="E1341" s="58" t="s">
        <v>2865</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hidden="1" customHeight="1">
      <c r="A1342" s="57"/>
      <c r="B1342" s="58"/>
      <c r="C1342" s="58"/>
      <c r="D1342" s="58"/>
      <c r="E1342" s="58" t="s">
        <v>782</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hidden="1" customHeight="1">
      <c r="A1343" s="57"/>
      <c r="B1343" s="58"/>
      <c r="C1343" s="58"/>
      <c r="D1343" s="58"/>
      <c r="E1343" s="58" t="s">
        <v>2750</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hidden="1" customHeight="1">
      <c r="A1344" s="57">
        <v>45515</v>
      </c>
      <c r="B1344" s="58"/>
      <c r="C1344" s="58"/>
      <c r="D1344" s="58" t="s">
        <v>2027</v>
      </c>
      <c r="E1344" s="58" t="s">
        <v>2567</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hidden="1" customHeight="1">
      <c r="A1345" s="57">
        <v>45515</v>
      </c>
      <c r="B1345" s="58"/>
      <c r="C1345" s="58"/>
      <c r="D1345" s="58" t="s">
        <v>2027</v>
      </c>
      <c r="E1345" s="58" t="s">
        <v>2992</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hidden="1" customHeight="1">
      <c r="A1346" s="57">
        <v>45512</v>
      </c>
      <c r="B1346" s="58"/>
      <c r="C1346" s="58"/>
      <c r="D1346" s="58" t="s">
        <v>2027</v>
      </c>
      <c r="E1346" s="58" t="s">
        <v>901</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hidden="1" customHeight="1">
      <c r="A1347" s="57">
        <v>45512</v>
      </c>
      <c r="B1347" s="58"/>
      <c r="C1347" s="58"/>
      <c r="D1347" s="58" t="s">
        <v>2027</v>
      </c>
      <c r="E1347" s="58" t="s">
        <v>921</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hidden="1" customHeight="1">
      <c r="A1348" s="57">
        <v>45512</v>
      </c>
      <c r="B1348" s="58"/>
      <c r="C1348" s="58" t="s">
        <v>2991</v>
      </c>
      <c r="D1348" s="58" t="s">
        <v>2027</v>
      </c>
      <c r="E1348" s="58" t="s">
        <v>2767</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hidden="1" customHeight="1">
      <c r="A1349" s="57">
        <v>45508</v>
      </c>
      <c r="B1349" s="58"/>
      <c r="C1349" s="58" t="s">
        <v>2820</v>
      </c>
      <c r="D1349" s="58" t="s">
        <v>2027</v>
      </c>
      <c r="E1349" s="58" t="s">
        <v>2737</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hidden="1" customHeight="1">
      <c r="A1350" s="57"/>
      <c r="B1350" s="58"/>
      <c r="C1350" s="58"/>
      <c r="D1350" s="58"/>
      <c r="E1350" s="58" t="s">
        <v>1390</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hidden="1" customHeight="1">
      <c r="A1351" s="57"/>
      <c r="B1351" s="58"/>
      <c r="C1351" s="58" t="s">
        <v>1493</v>
      </c>
      <c r="D1351" s="58"/>
      <c r="E1351" s="58" t="s">
        <v>1809</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hidden="1" customHeight="1">
      <c r="A1352" s="57"/>
      <c r="B1352" s="58"/>
      <c r="C1352" s="58" t="s">
        <v>1203</v>
      </c>
      <c r="D1352" s="58"/>
      <c r="E1352" s="58" t="s">
        <v>1806</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hidden="1" customHeight="1">
      <c r="A1353" s="57"/>
      <c r="B1353" s="58"/>
      <c r="C1353" s="58" t="s">
        <v>1203</v>
      </c>
      <c r="D1353" s="58"/>
      <c r="E1353" s="58" t="s">
        <v>1256</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hidden="1" customHeight="1">
      <c r="A1354" s="57"/>
      <c r="B1354" s="58"/>
      <c r="C1354" s="58" t="s">
        <v>1203</v>
      </c>
      <c r="D1354" s="58"/>
      <c r="E1354" s="58" t="s">
        <v>1249</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hidden="1" customHeight="1">
      <c r="A1355" s="57"/>
      <c r="B1355" s="58"/>
      <c r="C1355" s="58" t="s">
        <v>1203</v>
      </c>
      <c r="D1355" s="58"/>
      <c r="E1355" s="58" t="s">
        <v>1229</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hidden="1" customHeight="1">
      <c r="A1356" s="57"/>
      <c r="B1356" s="58"/>
      <c r="C1356" s="58" t="s">
        <v>1203</v>
      </c>
      <c r="D1356" s="58"/>
      <c r="E1356" s="58" t="s">
        <v>1099</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hidden="1" customHeight="1">
      <c r="A1357" s="57"/>
      <c r="B1357" s="58"/>
      <c r="C1357" s="58" t="s">
        <v>1203</v>
      </c>
      <c r="D1357" s="58"/>
      <c r="E1357" s="58" t="s">
        <v>1104</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hidden="1" customHeight="1">
      <c r="A1358" s="57"/>
      <c r="B1358" s="58"/>
      <c r="C1358" s="58" t="s">
        <v>1203</v>
      </c>
      <c r="D1358" s="58"/>
      <c r="E1358" s="58" t="s">
        <v>1119</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hidden="1" customHeight="1">
      <c r="A1359" s="57"/>
      <c r="B1359" s="58"/>
      <c r="C1359" s="58" t="s">
        <v>1203</v>
      </c>
      <c r="D1359" s="58"/>
      <c r="E1359" s="58" t="s">
        <v>2551</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hidden="1" customHeight="1">
      <c r="A1360" s="57"/>
      <c r="B1360" s="58"/>
      <c r="C1360" s="58" t="s">
        <v>1203</v>
      </c>
      <c r="D1360" s="58"/>
      <c r="E1360" s="58" t="s">
        <v>2553</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hidden="1" customHeight="1">
      <c r="A1361" s="57"/>
      <c r="B1361" s="58"/>
      <c r="C1361" s="58" t="s">
        <v>2877</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hidden="1" customHeight="1">
      <c r="A1362" s="57">
        <v>45531</v>
      </c>
      <c r="B1362" s="58"/>
      <c r="C1362" s="58"/>
      <c r="D1362" s="58" t="s">
        <v>2027</v>
      </c>
      <c r="E1362" s="58" t="s">
        <v>937</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hidden="1" customHeight="1">
      <c r="A1363" s="57"/>
      <c r="B1363" s="58"/>
      <c r="C1363" s="58" t="s">
        <v>1203</v>
      </c>
      <c r="D1363" s="58"/>
      <c r="E1363" s="58" t="s">
        <v>2561</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hidden="1" customHeight="1">
      <c r="A1364" s="57">
        <v>45517</v>
      </c>
      <c r="B1364" s="58"/>
      <c r="C1364" s="58" t="s">
        <v>2982</v>
      </c>
      <c r="D1364" s="58"/>
      <c r="E1364" s="58" t="s">
        <v>2804</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hidden="1" customHeight="1">
      <c r="A1365" s="57">
        <v>45517</v>
      </c>
      <c r="B1365" s="58"/>
      <c r="C1365" s="58" t="s">
        <v>2998</v>
      </c>
      <c r="D1365" s="58"/>
      <c r="E1365" s="58" t="s">
        <v>2833</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hidden="1" customHeight="1">
      <c r="A1366" s="57">
        <v>45517</v>
      </c>
      <c r="B1366" s="58"/>
      <c r="C1366" s="58" t="s">
        <v>2998</v>
      </c>
      <c r="D1366" s="58"/>
      <c r="E1366" s="58" t="s">
        <v>2836</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hidden="1" customHeight="1">
      <c r="A1367" s="57">
        <v>45517</v>
      </c>
      <c r="B1367" s="58"/>
      <c r="C1367" s="58" t="s">
        <v>2998</v>
      </c>
      <c r="D1367" s="58"/>
      <c r="E1367" s="58" t="s">
        <v>2860</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hidden="1" customHeight="1">
      <c r="A1368" s="57"/>
      <c r="B1368" s="58"/>
      <c r="C1368" s="58" t="s">
        <v>1203</v>
      </c>
      <c r="D1368" s="58"/>
      <c r="E1368" s="58" t="s">
        <v>739</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hidden="1" customHeight="1">
      <c r="A1369" s="57"/>
      <c r="B1369" s="58"/>
      <c r="C1369" s="58" t="s">
        <v>1203</v>
      </c>
      <c r="D1369" s="58"/>
      <c r="E1369" s="58" t="s">
        <v>761</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hidden="1" customHeight="1">
      <c r="A1370" s="57"/>
      <c r="B1370" s="58"/>
      <c r="C1370" s="58" t="s">
        <v>1203</v>
      </c>
      <c r="D1370" s="58"/>
      <c r="E1370" s="58" t="s">
        <v>763</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hidden="1" customHeight="1">
      <c r="A1371" s="57"/>
      <c r="B1371" s="58"/>
      <c r="C1371" s="58" t="s">
        <v>1203</v>
      </c>
      <c r="D1371" s="58"/>
      <c r="E1371" s="58" t="s">
        <v>765</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hidden="1" customHeight="1">
      <c r="A1372" s="57"/>
      <c r="B1372" s="58"/>
      <c r="C1372" s="58" t="s">
        <v>1203</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hidden="1" customHeight="1">
      <c r="A1373" s="57"/>
      <c r="B1373" s="58"/>
      <c r="C1373" s="58" t="s">
        <v>3000</v>
      </c>
      <c r="D1373" s="58"/>
      <c r="E1373" s="58" t="s">
        <v>788</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hidden="1" customHeight="1">
      <c r="A1374" s="57"/>
      <c r="B1374" s="58"/>
      <c r="C1374" s="58" t="s">
        <v>1493</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hidden="1" customHeight="1">
      <c r="A1375" s="57"/>
      <c r="B1375" s="58"/>
      <c r="C1375" s="58" t="s">
        <v>1203</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hidden="1" customHeight="1">
      <c r="A1376" s="57"/>
      <c r="B1376" s="58"/>
      <c r="C1376" s="58" t="s">
        <v>1203</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hidden="1" customHeight="1">
      <c r="A1377" s="57"/>
      <c r="B1377" s="58"/>
      <c r="C1377" s="58" t="s">
        <v>1203</v>
      </c>
      <c r="D1377" s="58"/>
      <c r="E1377" s="58" t="s">
        <v>1006</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hidden="1" customHeight="1">
      <c r="A1378" s="57"/>
      <c r="B1378" s="58"/>
      <c r="C1378" s="58"/>
      <c r="D1378" s="58" t="s">
        <v>3007</v>
      </c>
      <c r="E1378" s="58" t="s">
        <v>2886</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hidden="1" customHeight="1">
      <c r="A1379" s="57"/>
      <c r="B1379" s="58"/>
      <c r="C1379" s="58"/>
      <c r="D1379" s="58" t="s">
        <v>3007</v>
      </c>
      <c r="E1379" s="58" t="s">
        <v>2708</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hidden="1" customHeight="1">
      <c r="A1380" s="57"/>
      <c r="B1380" s="58"/>
      <c r="C1380" s="58"/>
      <c r="D1380" s="58" t="s">
        <v>3007</v>
      </c>
      <c r="E1380" s="58" t="s">
        <v>3008</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hidden="1" customHeight="1">
      <c r="A1381" s="57"/>
      <c r="B1381" s="58"/>
      <c r="C1381" s="58"/>
      <c r="D1381" s="58" t="s">
        <v>3007</v>
      </c>
      <c r="E1381" s="58" t="s">
        <v>3008</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hidden="1" customHeight="1">
      <c r="A1382" s="57"/>
      <c r="B1382" s="58"/>
      <c r="C1382" s="58"/>
      <c r="D1382" s="58" t="s">
        <v>3007</v>
      </c>
      <c r="E1382" s="58" t="s">
        <v>3009</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hidden="1" customHeight="1">
      <c r="A1383" s="57"/>
      <c r="B1383" s="58"/>
      <c r="C1383" s="58"/>
      <c r="D1383" s="58" t="s">
        <v>3007</v>
      </c>
      <c r="E1383" s="58" t="s">
        <v>3011</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hidden="1" customHeight="1">
      <c r="A1384" s="57"/>
      <c r="B1384" s="58"/>
      <c r="C1384" s="58"/>
      <c r="D1384" s="58" t="s">
        <v>3007</v>
      </c>
      <c r="E1384" s="58" t="s">
        <v>2721</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hidden="1" customHeight="1">
      <c r="A1385" s="57"/>
      <c r="B1385" s="58"/>
      <c r="C1385" s="58"/>
      <c r="D1385" s="58" t="s">
        <v>3007</v>
      </c>
      <c r="E1385" s="58" t="s">
        <v>2721</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hidden="1" customHeight="1">
      <c r="A1386" s="57"/>
      <c r="B1386" s="58"/>
      <c r="C1386" s="58"/>
      <c r="D1386" s="58" t="s">
        <v>3007</v>
      </c>
      <c r="E1386" s="58" t="s">
        <v>3015</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hidden="1" customHeight="1">
      <c r="A1387" s="57"/>
      <c r="B1387" s="58"/>
      <c r="C1387" s="58"/>
      <c r="D1387" s="58" t="s">
        <v>3007</v>
      </c>
      <c r="E1387" s="58" t="s">
        <v>3015</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hidden="1" customHeight="1">
      <c r="A1388" s="57"/>
      <c r="B1388" s="58"/>
      <c r="C1388" s="58"/>
      <c r="D1388" s="58" t="s">
        <v>3007</v>
      </c>
      <c r="E1388" s="58" t="s">
        <v>3014</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hidden="1" customHeight="1">
      <c r="A1389" s="57"/>
      <c r="B1389" s="58"/>
      <c r="C1389" s="58"/>
      <c r="D1389" s="58" t="s">
        <v>3007</v>
      </c>
      <c r="E1389" s="58" t="s">
        <v>3013</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hidden="1" customHeight="1">
      <c r="A1390" s="57"/>
      <c r="B1390" s="58"/>
      <c r="C1390" s="58" t="s">
        <v>2878</v>
      </c>
      <c r="D1390" s="58"/>
      <c r="E1390" s="58" t="s">
        <v>2847</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hidden="1" customHeight="1">
      <c r="A1391" s="57">
        <v>45480</v>
      </c>
      <c r="B1391" s="58"/>
      <c r="C1391" s="58"/>
      <c r="D1391" s="58" t="s">
        <v>2027</v>
      </c>
      <c r="E1391" s="58" t="s">
        <v>1818</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hidden="1" customHeight="1">
      <c r="A1392" s="57"/>
      <c r="B1392" s="58"/>
      <c r="C1392" s="58" t="s">
        <v>1203</v>
      </c>
      <c r="D1392" s="58"/>
      <c r="E1392" s="58" t="s">
        <v>703</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hidden="1" customHeight="1">
      <c r="A1393" s="57"/>
      <c r="B1393" s="58"/>
      <c r="C1393" s="58"/>
      <c r="D1393" s="58" t="s">
        <v>3007</v>
      </c>
      <c r="E1393" s="58" t="s">
        <v>724</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hidden="1" customHeight="1">
      <c r="A1394" s="57">
        <v>45528</v>
      </c>
      <c r="B1394" s="58"/>
      <c r="C1394" s="58" t="s">
        <v>2893</v>
      </c>
      <c r="D1394" s="58" t="s">
        <v>2507</v>
      </c>
      <c r="E1394" s="58" t="s">
        <v>837</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hidden="1" customHeight="1">
      <c r="A1395" s="57">
        <v>45497</v>
      </c>
      <c r="B1395" s="58"/>
      <c r="C1395" s="58" t="s">
        <v>3016</v>
      </c>
      <c r="D1395" s="58" t="s">
        <v>2507</v>
      </c>
      <c r="E1395" s="58" t="s">
        <v>1471</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hidden="1" customHeight="1">
      <c r="A1396" s="57">
        <v>45482</v>
      </c>
      <c r="B1396" s="58"/>
      <c r="C1396" s="58"/>
      <c r="D1396" s="58" t="s">
        <v>3007</v>
      </c>
      <c r="E1396" s="58" t="s">
        <v>1471</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hidden="1" customHeight="1">
      <c r="A1397" s="57">
        <v>45513</v>
      </c>
      <c r="B1397" s="58"/>
      <c r="C1397" s="58" t="s">
        <v>1169</v>
      </c>
      <c r="D1397" s="58" t="s">
        <v>1488</v>
      </c>
      <c r="E1397" s="58" t="s">
        <v>2747</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hidden="1" customHeight="1">
      <c r="A1398" s="57"/>
      <c r="B1398" s="58"/>
      <c r="C1398" s="58"/>
      <c r="D1398" s="58" t="s">
        <v>3007</v>
      </c>
      <c r="E1398" s="58" t="s">
        <v>2747</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hidden="1" customHeight="1">
      <c r="A1399" s="57">
        <v>45534</v>
      </c>
      <c r="B1399" s="58"/>
      <c r="C1399" s="58"/>
      <c r="D1399" s="58" t="s">
        <v>1495</v>
      </c>
      <c r="E1399" s="58" t="s">
        <v>2754</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hidden="1" customHeight="1">
      <c r="A1400" s="57"/>
      <c r="B1400" s="58"/>
      <c r="C1400" s="58"/>
      <c r="D1400" s="58" t="s">
        <v>3007</v>
      </c>
      <c r="E1400" s="58" t="s">
        <v>1470</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hidden="1" customHeight="1">
      <c r="A1401" s="57"/>
      <c r="B1401" s="58"/>
      <c r="C1401" s="58"/>
      <c r="D1401" s="58" t="s">
        <v>3007</v>
      </c>
      <c r="E1401" s="58" t="s">
        <v>1470</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hidden="1" customHeight="1">
      <c r="A1402" s="57"/>
      <c r="B1402" s="58"/>
      <c r="C1402" s="58"/>
      <c r="D1402" s="58" t="s">
        <v>3007</v>
      </c>
      <c r="E1402" s="58" t="s">
        <v>2751</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hidden="1" customHeight="1">
      <c r="A1403" s="57"/>
      <c r="B1403" s="58"/>
      <c r="C1403" s="58"/>
      <c r="D1403" s="58" t="s">
        <v>3007</v>
      </c>
      <c r="E1403" s="58" t="s">
        <v>779</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hidden="1" customHeight="1">
      <c r="A1404" s="57"/>
      <c r="B1404" s="58"/>
      <c r="C1404" s="58"/>
      <c r="D1404" s="58" t="s">
        <v>3007</v>
      </c>
      <c r="E1404" s="58" t="s">
        <v>779</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hidden="1" customHeight="1">
      <c r="A1405" s="57"/>
      <c r="B1405" s="58"/>
      <c r="C1405" s="58"/>
      <c r="D1405" s="58" t="s">
        <v>3007</v>
      </c>
      <c r="E1405" s="58" t="s">
        <v>2735</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hidden="1" customHeight="1">
      <c r="A1406" s="57"/>
      <c r="B1406" s="58"/>
      <c r="C1406" s="58"/>
      <c r="D1406" s="58"/>
      <c r="E1406" s="58" t="s">
        <v>2753</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hidden="1" customHeight="1">
      <c r="A1407" s="57">
        <v>45534</v>
      </c>
      <c r="B1407" s="58"/>
      <c r="C1407" s="58"/>
      <c r="D1407" s="58" t="s">
        <v>2507</v>
      </c>
      <c r="E1407" s="58" t="s">
        <v>2068</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hidden="1" customHeight="1">
      <c r="A1408" s="57"/>
      <c r="B1408" s="58"/>
      <c r="C1408" s="58" t="s">
        <v>2878</v>
      </c>
      <c r="D1408" s="58"/>
      <c r="E1408" s="58" t="s">
        <v>2846</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c r="D1409" s="58" t="s">
        <v>2616</v>
      </c>
      <c r="E1409" s="58" t="s">
        <v>2943</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hidden="1" customHeight="1">
      <c r="A1410" s="57">
        <v>45533</v>
      </c>
      <c r="B1410" s="57"/>
      <c r="C1410" s="58" t="s">
        <v>3085</v>
      </c>
      <c r="D1410" s="58" t="s">
        <v>2507</v>
      </c>
      <c r="E1410" s="58" t="s">
        <v>1116</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hidden="1" customHeight="1">
      <c r="A1411" s="57"/>
      <c r="B1411" s="58"/>
      <c r="C1411" s="58" t="s">
        <v>1203</v>
      </c>
      <c r="D1411" s="58"/>
      <c r="E1411" s="58" t="s">
        <v>1331</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hidden="1" customHeight="1">
      <c r="A1412" s="57">
        <v>45533</v>
      </c>
      <c r="B1412" s="58"/>
      <c r="C1412" s="58" t="s">
        <v>3085</v>
      </c>
      <c r="D1412" s="58" t="s">
        <v>2507</v>
      </c>
      <c r="E1412" s="58" t="s">
        <v>1738</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hidden="1" customHeight="1">
      <c r="A1413" s="57">
        <v>45536</v>
      </c>
      <c r="B1413" s="58"/>
      <c r="C1413" s="58"/>
      <c r="D1413" s="58" t="s">
        <v>2027</v>
      </c>
      <c r="E1413" s="58" t="s">
        <v>2619</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hidden="1" customHeight="1">
      <c r="A1414" s="57">
        <v>45536</v>
      </c>
      <c r="B1414" s="58"/>
      <c r="C1414" s="58"/>
      <c r="D1414" s="58" t="s">
        <v>226</v>
      </c>
      <c r="E1414" s="58" t="s">
        <v>1264</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hidden="1" customHeight="1">
      <c r="A1415" s="57">
        <v>45536</v>
      </c>
      <c r="B1415" s="58"/>
      <c r="C1415" s="58"/>
      <c r="D1415" s="58" t="s">
        <v>2616</v>
      </c>
      <c r="E1415" s="58" t="s">
        <v>3074</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hidden="1" customHeight="1">
      <c r="A1416" s="57">
        <v>45534</v>
      </c>
      <c r="B1416" s="58"/>
      <c r="C1416" s="58"/>
      <c r="D1416" s="58" t="s">
        <v>1495</v>
      </c>
      <c r="E1416" s="58" t="s">
        <v>2841</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hidden="1" customHeight="1">
      <c r="A1417" s="57">
        <v>45536</v>
      </c>
      <c r="B1417" s="58"/>
      <c r="C1417" s="58"/>
      <c r="D1417" s="58" t="s">
        <v>2517</v>
      </c>
      <c r="E1417" s="58" t="s">
        <v>2815</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hidden="1" customHeight="1">
      <c r="A1418" s="57">
        <v>45534</v>
      </c>
      <c r="B1418" s="58"/>
      <c r="C1418" s="58"/>
      <c r="D1418" s="58" t="s">
        <v>1495</v>
      </c>
      <c r="E1418" s="58" t="s">
        <v>2803</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hidden="1" customHeight="1">
      <c r="A1419" s="57">
        <v>45536</v>
      </c>
      <c r="B1419" s="58"/>
      <c r="C1419" s="58"/>
      <c r="D1419" s="58" t="s">
        <v>2535</v>
      </c>
      <c r="E1419" s="58" t="s">
        <v>2291</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hidden="1" customHeight="1">
      <c r="A1420" s="57"/>
      <c r="B1420" s="58"/>
      <c r="C1420" s="58" t="s">
        <v>1203</v>
      </c>
      <c r="D1420" s="58"/>
      <c r="E1420" s="58" t="s">
        <v>1713</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hidden="1" customHeight="1">
      <c r="A1421" s="57">
        <v>45534</v>
      </c>
      <c r="B1421" s="58"/>
      <c r="C1421" s="58" t="s">
        <v>2957</v>
      </c>
      <c r="D1421" s="58" t="s">
        <v>2535</v>
      </c>
      <c r="E1421" s="58" t="s">
        <v>2755</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hidden="1" customHeight="1">
      <c r="A1422" s="57">
        <v>45534</v>
      </c>
      <c r="B1422" s="58"/>
      <c r="C1422" s="58" t="s">
        <v>3085</v>
      </c>
      <c r="D1422" s="58" t="s">
        <v>2507</v>
      </c>
      <c r="E1422" s="58" t="s">
        <v>2683</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hidden="1" customHeight="1">
      <c r="A1423" s="57">
        <v>45534</v>
      </c>
      <c r="B1423" s="58"/>
      <c r="C1423" s="58"/>
      <c r="D1423" s="58" t="s">
        <v>2517</v>
      </c>
      <c r="E1423" s="58" t="s">
        <v>2702</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hidden="1" customHeight="1">
      <c r="A1424" s="57">
        <v>45534</v>
      </c>
      <c r="B1424" s="58"/>
      <c r="C1424" s="58"/>
      <c r="D1424" s="58" t="s">
        <v>2517</v>
      </c>
      <c r="E1424" s="58" t="s">
        <v>2708</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142" hidden="1" customHeight="1">
      <c r="A1425" s="94"/>
      <c r="B1425" s="94"/>
      <c r="C1425" s="94"/>
      <c r="D1425" s="95" t="s">
        <v>2937</v>
      </c>
      <c r="E1425" s="96" t="s">
        <v>2933</v>
      </c>
      <c r="F1425" s="97" t="s">
        <v>2935</v>
      </c>
      <c r="G1425" s="96" t="s">
        <v>2933</v>
      </c>
      <c r="H1425" s="96" t="s">
        <v>2933</v>
      </c>
      <c r="I1425" s="98" t="s">
        <v>2932</v>
      </c>
      <c r="J1425" s="98" t="s">
        <v>2932</v>
      </c>
      <c r="K1425" s="98" t="s">
        <v>2932</v>
      </c>
      <c r="L1425" s="98" t="s">
        <v>2932</v>
      </c>
      <c r="M1425" s="99"/>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STOCK!$A$2:$A$1000706</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555</v>
      </c>
      <c r="B2" s="13"/>
      <c r="C2" s="14" t="str">
        <f>IFERROR(VLOOKUP(VENTAS4[[#This Row],[Code]],STOCK[],5,FALSE),"-")</f>
        <v xml:space="preserve">Pareo falda </v>
      </c>
      <c r="D2" s="16"/>
    </row>
    <row r="3" spans="1:4" s="14" customFormat="1" ht="55" customHeight="1">
      <c r="A3" s="12" t="s">
        <v>556</v>
      </c>
      <c r="B3" s="13"/>
      <c r="C3" s="14" t="str">
        <f>IFERROR(VLOOKUP(VENTAS4[[#This Row],[Code]],STOCK[],5,FALSE),"-")</f>
        <v>Bikini Floral</v>
      </c>
      <c r="D3" s="16"/>
    </row>
    <row r="4" spans="1:4" s="14" customFormat="1" ht="55" customHeight="1">
      <c r="A4" s="12" t="s">
        <v>557</v>
      </c>
      <c r="B4" s="13"/>
      <c r="C4" s="14" t="str">
        <f>IFERROR(VLOOKUP(VENTAS4[[#This Row],[Code]],STOCK[],5,FALSE),"-")</f>
        <v>Bikini Floral</v>
      </c>
      <c r="D4" s="17"/>
    </row>
    <row r="5" spans="1:4" s="14" customFormat="1" ht="55" customHeight="1">
      <c r="A5" s="12" t="s">
        <v>558</v>
      </c>
      <c r="B5" s="13"/>
      <c r="C5" s="14" t="str">
        <f>IFERROR(VLOOKUP(VENTAS4[[#This Row],[Code]],STOCK[],5,FALSE),"-")</f>
        <v>Vestido camisero elegante</v>
      </c>
    </row>
    <row r="6" spans="1:4" s="14" customFormat="1" ht="55" customHeight="1">
      <c r="A6" s="12" t="s">
        <v>559</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560</v>
      </c>
      <c r="B12" s="13"/>
      <c r="C12" s="14" t="str">
        <f>IFERROR(VLOOKUP(VENTAS4[[#This Row],[Code]],STOCK[],5,FALSE),"-")</f>
        <v>Bikini Mangas Fuccia</v>
      </c>
    </row>
    <row r="13" spans="1:4" s="14" customFormat="1" ht="55" customHeight="1">
      <c r="A13" s="12" t="s">
        <v>561</v>
      </c>
      <c r="B13" s="13"/>
      <c r="C13" s="14" t="str">
        <f>IFERROR(VLOOKUP(VENTAS4[[#This Row],[Code]],STOCK[],5,FALSE),"-")</f>
        <v>Bikini Mangas Fuccia</v>
      </c>
    </row>
    <row r="14" spans="1:4" s="14" customFormat="1" ht="55" customHeight="1">
      <c r="A14" s="12" t="s">
        <v>562</v>
      </c>
      <c r="B14" s="13"/>
      <c r="C14" s="14" t="str">
        <f>IFERROR(VLOOKUP(VENTAS4[[#This Row],[Code]],STOCK[],5,FALSE),"-")</f>
        <v>Enguatada con protección UV</v>
      </c>
    </row>
    <row r="15" spans="1:4" s="14" customFormat="1" ht="55" customHeight="1">
      <c r="A15" s="12" t="s">
        <v>563</v>
      </c>
      <c r="B15" s="13"/>
      <c r="C15" s="14" t="str">
        <f>IFERROR(VLOOKUP(VENTAS4[[#This Row],[Code]],STOCK[],5,FALSE),"-")</f>
        <v>Bañador Elegante con Lazo</v>
      </c>
    </row>
    <row r="16" spans="1:4" s="14" customFormat="1" ht="55" customHeight="1">
      <c r="A16" s="12" t="s">
        <v>564</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565</v>
      </c>
      <c r="B20" s="13"/>
      <c r="C20" s="14" t="str">
        <f>IFERROR(VLOOKUP(VENTAS4[[#This Row],[Code]],STOCK[],5,FALSE),"-")</f>
        <v xml:space="preserve">Bañador floral </v>
      </c>
    </row>
    <row r="21" spans="1:3" s="14" customFormat="1" ht="55" customHeight="1">
      <c r="A21" s="12" t="s">
        <v>566</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567</v>
      </c>
      <c r="B23" s="13"/>
      <c r="C23" s="14" t="str">
        <f>IFERROR(VLOOKUP(VENTAS4[[#This Row],[Code]],STOCK[],5,FALSE),"-")</f>
        <v>Bikini con cordón lateral</v>
      </c>
    </row>
    <row r="24" spans="1:3" s="14" customFormat="1" ht="55" customHeight="1">
      <c r="A24" s="12" t="s">
        <v>568</v>
      </c>
      <c r="B24" s="13"/>
      <c r="C24" s="14" t="str">
        <f>IFERROR(VLOOKUP(VENTAS4[[#This Row],[Code]],STOCK[],5,FALSE),"-")</f>
        <v>Pareo pantalón de malla</v>
      </c>
    </row>
    <row r="25" spans="1:3" s="14" customFormat="1" ht="55" customHeight="1">
      <c r="A25" s="12" t="s">
        <v>569</v>
      </c>
      <c r="B25" s="13"/>
      <c r="C25" s="14" t="str">
        <f>IFERROR(VLOOKUP(VENTAS4[[#This Row],[Code]],STOCK[],5,FALSE),"-")</f>
        <v>Enguatada solera sin parte de abajo</v>
      </c>
    </row>
    <row r="26" spans="1:3" s="14" customFormat="1" ht="55" customHeight="1">
      <c r="A26" s="12" t="s">
        <v>570</v>
      </c>
      <c r="B26" s="13"/>
      <c r="C26" s="14" t="str">
        <f>IFERROR(VLOOKUP(VENTAS4[[#This Row],[Code]],STOCK[],5,FALSE),"-")</f>
        <v>Bikini elegante con herrajes color humo</v>
      </c>
    </row>
    <row r="27" spans="1:3" s="14" customFormat="1" ht="55" customHeight="1">
      <c r="A27" s="12" t="s">
        <v>571</v>
      </c>
      <c r="B27" s="13"/>
      <c r="C27" s="14" t="str">
        <f>IFERROR(VLOOKUP(VENTAS4[[#This Row],[Code]],STOCK[],5,FALSE),"-")</f>
        <v>Bikini Elegante con Herrajes</v>
      </c>
    </row>
    <row r="28" spans="1:3" s="14" customFormat="1" ht="55" customHeight="1">
      <c r="A28" s="12" t="s">
        <v>572</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573</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574</v>
      </c>
      <c r="B36" s="13"/>
      <c r="C36" s="14" t="str">
        <f>IFERROR(VLOOKUP(VENTAS4[[#This Row],[Code]],STOCK[],5,FALSE),"-")</f>
        <v>Bikini Elegante con Herrajes</v>
      </c>
    </row>
    <row r="37" spans="1:3" s="14" customFormat="1" ht="55" customHeight="1">
      <c r="A37" s="12" t="s">
        <v>575</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576</v>
      </c>
      <c r="B40" s="13"/>
      <c r="C40" s="14" t="str">
        <f>IFERROR(VLOOKUP(VENTAS4[[#This Row],[Code]],STOCK[],5,FALSE),"-")</f>
        <v>Bikini Floral</v>
      </c>
    </row>
    <row r="41" spans="1:3" s="14" customFormat="1" ht="55" customHeight="1">
      <c r="A41" s="12" t="s">
        <v>577</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578</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579</v>
      </c>
      <c r="B49" s="13"/>
      <c r="C49" s="14" t="str">
        <f>IFERROR(VLOOKUP(VENTAS4[[#This Row],[Code]],STOCK[],5,FALSE),"-")</f>
        <v>Bibiki niñita Pez</v>
      </c>
    </row>
    <row r="50" spans="1:3" s="14" customFormat="1" ht="55" customHeight="1">
      <c r="A50" s="12" t="s">
        <v>580</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581</v>
      </c>
      <c r="B52" s="13"/>
      <c r="C52" s="14" t="str">
        <f>IFERROR(VLOOKUP(VENTAS4[[#This Row],[Code]],STOCK[],5,FALSE),"-")</f>
        <v>Bikini niñitas Sandía</v>
      </c>
    </row>
    <row r="53" spans="1:3" s="14" customFormat="1" ht="55" customHeight="1">
      <c r="A53" s="12" t="s">
        <v>582</v>
      </c>
      <c r="B53" s="13"/>
      <c r="C53" s="14" t="str">
        <f>IFERROR(VLOOKUP(VENTAS4[[#This Row],[Code]],STOCK[],5,FALSE),"-")</f>
        <v>Bikini niñitas Sandía</v>
      </c>
    </row>
    <row r="54" spans="1:3" s="14" customFormat="1" ht="55" customHeight="1">
      <c r="A54" s="12" t="s">
        <v>583</v>
      </c>
      <c r="B54" s="13"/>
      <c r="C54" s="14" t="str">
        <f>IFERROR(VLOOKUP(VENTAS4[[#This Row],[Code]],STOCK[],5,FALSE),"-")</f>
        <v>Traje de baño niñitas Pastel con diadema</v>
      </c>
    </row>
    <row r="55" spans="1:3" s="14" customFormat="1" ht="55" customHeight="1">
      <c r="A55" s="12" t="s">
        <v>584</v>
      </c>
      <c r="B55" s="13"/>
      <c r="C55" s="14" t="str">
        <f>IFERROR(VLOOKUP(VENTAS4[[#This Row],[Code]],STOCK[],5,FALSE),"-")</f>
        <v>Bikini niñitas unicornio con Diadema</v>
      </c>
    </row>
    <row r="56" spans="1:3" s="14" customFormat="1" ht="55" customHeight="1">
      <c r="A56" s="12" t="s">
        <v>585</v>
      </c>
      <c r="B56" s="13"/>
      <c r="C56" s="14" t="str">
        <f>IFERROR(VLOOKUP(VENTAS4[[#This Row],[Code]],STOCK[],5,FALSE),"-")</f>
        <v>Jean Boyfriend con rotos</v>
      </c>
    </row>
    <row r="57" spans="1:3" s="14" customFormat="1" ht="55" customHeight="1">
      <c r="A57" s="12" t="s">
        <v>586</v>
      </c>
      <c r="B57" s="13"/>
      <c r="C57" s="14" t="str">
        <f>IFERROR(VLOOKUP(VENTAS4[[#This Row],[Code]],STOCK[],5,FALSE),"-")</f>
        <v>Jeans de pierna recta desgarro</v>
      </c>
    </row>
    <row r="58" spans="1:3" s="14" customFormat="1" ht="55" customHeight="1">
      <c r="A58" s="12" t="s">
        <v>587</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588</v>
      </c>
      <c r="B60" s="13"/>
      <c r="C60" s="14" t="str">
        <f>IFERROR(VLOOKUP(VENTAS4[[#This Row],[Code]],STOCK[],5,FALSE),"-")</f>
        <v>Bañador con estampado floral</v>
      </c>
    </row>
    <row r="61" spans="1:3" s="14" customFormat="1" ht="55" customHeight="1">
      <c r="A61" s="12" t="s">
        <v>589</v>
      </c>
      <c r="B61" s="13"/>
      <c r="C61" s="14" t="str">
        <f>IFERROR(VLOOKUP(VENTAS4[[#This Row],[Code]],STOCK[],5,FALSE),"-")</f>
        <v>Bikini niñita Arcoíris</v>
      </c>
    </row>
    <row r="62" spans="1:3" s="14" customFormat="1" ht="55" customHeight="1">
      <c r="A62" s="12" t="s">
        <v>590</v>
      </c>
      <c r="B62" s="13"/>
      <c r="C62" s="14" t="str">
        <f>IFERROR(VLOOKUP(VENTAS4[[#This Row],[Code]],STOCK[],5,FALSE),"-")</f>
        <v>Bañador una pieza con adorno de mariposas</v>
      </c>
    </row>
    <row r="63" spans="1:3" s="14" customFormat="1" ht="55" customHeight="1">
      <c r="A63" s="12" t="s">
        <v>591</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592</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593</v>
      </c>
      <c r="B68" s="13"/>
      <c r="C68" s="14" t="str">
        <f>IFERROR(VLOOKUP(VENTAS4[[#This Row],[Code]],STOCK[],5,FALSE),"-")</f>
        <v xml:space="preserve">Vestido cruzado con abertura con nudo delantero </v>
      </c>
    </row>
    <row r="69" spans="1:3" s="14" customFormat="1" ht="55" customHeight="1">
      <c r="A69" s="12" t="s">
        <v>594</v>
      </c>
      <c r="B69" s="13"/>
      <c r="C69" s="14" t="str">
        <f>IFERROR(VLOOKUP(VENTAS4[[#This Row],[Code]],STOCK[],5,FALSE),"-")</f>
        <v>Vestido cruzado con abertura con nudo delantero</v>
      </c>
    </row>
    <row r="70" spans="1:3" s="14" customFormat="1" ht="55" customHeight="1">
      <c r="A70" s="12" t="s">
        <v>595</v>
      </c>
      <c r="B70" s="13"/>
      <c r="C70" s="14" t="str">
        <f>IFERROR(VLOOKUP(VENTAS4[[#This Row],[Code]],STOCK[],5,FALSE),"-")</f>
        <v>Top de manga farol con abertura en espalda</v>
      </c>
    </row>
    <row r="71" spans="1:3" s="14" customFormat="1" ht="55" customHeight="1">
      <c r="A71" s="12" t="s">
        <v>596</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597</v>
      </c>
      <c r="B73" s="13"/>
      <c r="C73" s="14" t="str">
        <f>IFERROR(VLOOKUP(VENTAS4[[#This Row],[Code]],STOCK[],5,FALSE),"-")</f>
        <v>Blusa espalda cruzada color rosa</v>
      </c>
    </row>
    <row r="74" spans="1:3" s="14" customFormat="1" ht="55" customHeight="1">
      <c r="A74" s="12" t="s">
        <v>598</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599</v>
      </c>
      <c r="B76" s="13"/>
      <c r="C76" s="14" t="str">
        <f>IFERROR(VLOOKUP(VENTAS4[[#This Row],[Code]],STOCK[],5,FALSE),"-")</f>
        <v>Pantalones de pierna ancha de talle alto con abertura</v>
      </c>
    </row>
    <row r="77" spans="1:3" s="14" customFormat="1" ht="55" customHeight="1">
      <c r="A77" s="12" t="s">
        <v>600</v>
      </c>
      <c r="B77" s="13"/>
      <c r="C77" s="14" t="str">
        <f>IFERROR(VLOOKUP(VENTAS4[[#This Row],[Code]],STOCK[],5,FALSE),"-")</f>
        <v>Pantalones de pierna ancha de talle alto con abertura</v>
      </c>
    </row>
    <row r="78" spans="1:3" s="14" customFormat="1" ht="55" customHeight="1">
      <c r="A78" s="12" t="s">
        <v>601</v>
      </c>
      <c r="B78" s="13"/>
      <c r="C78" s="14" t="str">
        <f>IFERROR(VLOOKUP(VENTAS4[[#This Row],[Code]],STOCK[],5,FALSE),"-")</f>
        <v>Falda de trabajo entallada</v>
      </c>
    </row>
    <row r="79" spans="1:3" s="14" customFormat="1" ht="55" customHeight="1">
      <c r="A79" s="12" t="s">
        <v>602</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603</v>
      </c>
      <c r="B81" s="13"/>
      <c r="C81" s="14" t="str">
        <f>IFERROR(VLOOKUP(VENTAS4[[#This Row],[Code]],STOCK[],5,FALSE),"-")</f>
        <v>Vestido moca ajustado</v>
      </c>
    </row>
    <row r="82" spans="1:3" s="14" customFormat="1" ht="55" customHeight="1">
      <c r="A82" s="12" t="s">
        <v>604</v>
      </c>
      <c r="B82" s="13"/>
      <c r="C82" s="14" t="str">
        <f>IFERROR(VLOOKUP(VENTAS4[[#This Row],[Code]],STOCK[],5,FALSE),"-")</f>
        <v>Vestido de satén ajustado de tirantes fruncido</v>
      </c>
    </row>
    <row r="83" spans="1:3" s="14" customFormat="1" ht="55" customHeight="1">
      <c r="A83" s="12" t="s">
        <v>605</v>
      </c>
      <c r="B83" s="13"/>
      <c r="C83" s="14" t="str">
        <f>IFERROR(VLOOKUP(VENTAS4[[#This Row],[Code]],STOCK[],5,FALSE),"-")</f>
        <v>Maxi vestido de bajo floral</v>
      </c>
    </row>
    <row r="84" spans="1:3" s="14" customFormat="1" ht="55" customHeight="1">
      <c r="A84" s="12" t="s">
        <v>606</v>
      </c>
      <c r="B84" s="13"/>
      <c r="C84" s="14" t="str">
        <f>IFERROR(VLOOKUP(VENTAS4[[#This Row],[Code]],STOCK[],5,FALSE),"-")</f>
        <v>Maxi vestido de bajo floral</v>
      </c>
    </row>
    <row r="85" spans="1:3" s="14" customFormat="1" ht="55" customHeight="1">
      <c r="A85" s="12" t="s">
        <v>607</v>
      </c>
      <c r="B85" s="13"/>
      <c r="C85" s="14" t="str">
        <f>IFERROR(VLOOKUP(VENTAS4[[#This Row],[Code]],STOCK[],5,FALSE),"-")</f>
        <v>Maxi vestido con bajo floral</v>
      </c>
    </row>
    <row r="86" spans="1:3" s="14" customFormat="1" ht="55" customHeight="1">
      <c r="A86" s="12" t="s">
        <v>608</v>
      </c>
      <c r="B86" s="13"/>
      <c r="C86" s="14" t="str">
        <f>IFERROR(VLOOKUP(VENTAS4[[#This Row],[Code]],STOCK[],5,FALSE),"-")</f>
        <v>Vestido de solapa y abertura</v>
      </c>
    </row>
    <row r="87" spans="1:3" s="14" customFormat="1" ht="55" customHeight="1">
      <c r="A87" s="12" t="s">
        <v>609</v>
      </c>
      <c r="B87" s="13"/>
      <c r="C87" s="14" t="str">
        <f>IFERROR(VLOOKUP(VENTAS4[[#This Row],[Code]],STOCK[],5,FALSE),"-")</f>
        <v>Vestido de solapa y abertura</v>
      </c>
    </row>
    <row r="88" spans="1:3" s="14" customFormat="1" ht="55" customHeight="1">
      <c r="A88" s="12" t="s">
        <v>610</v>
      </c>
      <c r="B88" s="13"/>
      <c r="C88" s="14" t="str">
        <f>IFERROR(VLOOKUP(VENTAS4[[#This Row],[Code]],STOCK[],5,FALSE),"-")</f>
        <v>Camisetaen contraste tejido canalé</v>
      </c>
    </row>
    <row r="89" spans="1:3" s="14" customFormat="1" ht="55" customHeight="1">
      <c r="A89" s="12" t="s">
        <v>611</v>
      </c>
      <c r="B89" s="13"/>
      <c r="C89" s="14" t="str">
        <f>IFERROR(VLOOKUP(VENTAS4[[#This Row],[Code]],STOCK[],5,FALSE),"-")</f>
        <v>Vestido slip abertura de espalda abierta de cuello desbocado</v>
      </c>
    </row>
    <row r="90" spans="1:3" s="14" customFormat="1" ht="55" customHeight="1">
      <c r="A90" s="12" t="s">
        <v>612</v>
      </c>
      <c r="B90" s="13"/>
      <c r="C90" s="14" t="str">
        <f>IFERROR(VLOOKUP(VENTAS4[[#This Row],[Code]],STOCK[],5,FALSE),"-")</f>
        <v>Vestido ajustado de tirantes con abertura</v>
      </c>
    </row>
    <row r="91" spans="1:3" s="14" customFormat="1" ht="55" customHeight="1">
      <c r="A91" s="12" t="s">
        <v>613</v>
      </c>
      <c r="B91" s="13"/>
      <c r="C91" s="14" t="str">
        <f>IFERROR(VLOOKUP(VENTAS4[[#This Row],[Code]],STOCK[],5,FALSE),"-")</f>
        <v>Vestido de manga farol con cordón delantero</v>
      </c>
    </row>
    <row r="92" spans="1:3" s="14" customFormat="1" ht="55" customHeight="1">
      <c r="A92" s="12" t="s">
        <v>614</v>
      </c>
      <c r="B92" s="13"/>
      <c r="C92" s="14" t="str">
        <f>IFERROR(VLOOKUP(VENTAS4[[#This Row],[Code]],STOCK[],5,FALSE),"-")</f>
        <v xml:space="preserve"> Pantalón ancho con cinturón</v>
      </c>
    </row>
    <row r="93" spans="1:3" s="14" customFormat="1" ht="55" customHeight="1">
      <c r="A93" s="12" t="s">
        <v>615</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616</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617</v>
      </c>
      <c r="B98" s="13"/>
      <c r="C98" s="14" t="str">
        <f>IFERROR(VLOOKUP(VENTAS4[[#This Row],[Code]],STOCK[],5,FALSE),"-")</f>
        <v>Vestido tank tejido de canalé con cinturón</v>
      </c>
    </row>
    <row r="99" spans="1:3" s="14" customFormat="1" ht="55" customHeight="1">
      <c r="A99" s="12" t="s">
        <v>618</v>
      </c>
      <c r="B99" s="13"/>
      <c r="C99" s="14" t="str">
        <f>IFERROR(VLOOKUP(VENTAS4[[#This Row],[Code]],STOCK[],5,FALSE),"-")</f>
        <v>Vestido tank tejido de canalé con cinturón</v>
      </c>
    </row>
    <row r="100" spans="1:3" s="14" customFormat="1" ht="55" customHeight="1">
      <c r="A100" s="12" t="s">
        <v>619</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620</v>
      </c>
      <c r="B102" s="13"/>
      <c r="C102" s="14" t="str">
        <f>IFERROR(VLOOKUP(VENTAS4[[#This Row],[Code]],STOCK[],5,FALSE),"-")</f>
        <v>Blusa de manga mariposa escote V</v>
      </c>
    </row>
    <row r="103" spans="1:3" s="14" customFormat="1" ht="55" customHeight="1">
      <c r="A103" s="12" t="s">
        <v>621</v>
      </c>
      <c r="B103" s="13"/>
      <c r="C103" s="14" t="str">
        <f>IFERROR(VLOOKUP(VENTAS4[[#This Row],[Code]],STOCK[],5,FALSE),"-")</f>
        <v>Top de mangas anchas y lentejuelas amarillo</v>
      </c>
    </row>
    <row r="104" spans="1:3" s="14" customFormat="1" ht="55" customHeight="1">
      <c r="A104" s="12" t="s">
        <v>622</v>
      </c>
      <c r="B104" s="13"/>
      <c r="C104" s="14" t="str">
        <f>IFERROR(VLOOKUP(VENTAS4[[#This Row],[Code]],STOCK[],5,FALSE),"-")</f>
        <v>Vestido con abertura con botón floral de margarita</v>
      </c>
    </row>
    <row r="105" spans="1:3" s="14" customFormat="1" ht="55" customHeight="1">
      <c r="A105" s="12" t="s">
        <v>623</v>
      </c>
      <c r="B105" s="13"/>
      <c r="C105" s="14" t="str">
        <f>IFERROR(VLOOKUP(VENTAS4[[#This Row],[Code]],STOCK[],5,FALSE),"-")</f>
        <v>Vestido flor y botones</v>
      </c>
    </row>
    <row r="106" spans="1:3" s="14" customFormat="1" ht="55" customHeight="1">
      <c r="A106" s="12" t="s">
        <v>624</v>
      </c>
      <c r="B106" s="13"/>
      <c r="C106" s="14" t="str">
        <f>IFERROR(VLOOKUP(VENTAS4[[#This Row],[Code]],STOCK[],5,FALSE),"-")</f>
        <v>Vestido con abertura con botón floral de margarita</v>
      </c>
    </row>
    <row r="107" spans="1:3" s="14" customFormat="1" ht="55" customHeight="1">
      <c r="A107" s="12" t="s">
        <v>625</v>
      </c>
      <c r="B107" s="13"/>
      <c r="C107" s="14" t="str">
        <f>IFERROR(VLOOKUP(VENTAS4[[#This Row],[Code]],STOCK[],5,FALSE),"-")</f>
        <v>Blusa espalda cruzada blanca</v>
      </c>
    </row>
    <row r="108" spans="1:3" s="14" customFormat="1" ht="55" customHeight="1">
      <c r="A108" s="12" t="s">
        <v>626</v>
      </c>
      <c r="B108" s="13"/>
      <c r="C108" s="14" t="str">
        <f>IFERROR(VLOOKUP(VENTAS4[[#This Row],[Code]],STOCK[],5,FALSE),"-")</f>
        <v>Top de espalda cruzada</v>
      </c>
    </row>
    <row r="109" spans="1:3" s="14" customFormat="1" ht="55" customHeight="1">
      <c r="A109" s="12" t="s">
        <v>627</v>
      </c>
      <c r="B109" s="13"/>
      <c r="C109" s="14" t="str">
        <f>IFERROR(VLOOKUP(VENTAS4[[#This Row],[Code]],STOCK[],5,FALSE),"-")</f>
        <v>Top unicolor de hombros con almohadilla</v>
      </c>
    </row>
    <row r="110" spans="1:3" s="14" customFormat="1" ht="55" customHeight="1">
      <c r="A110" s="12" t="s">
        <v>628</v>
      </c>
      <c r="B110" s="13"/>
      <c r="C110" s="14" t="str">
        <f>IFERROR(VLOOKUP(VENTAS4[[#This Row],[Code]],STOCK[],5,FALSE),"-")</f>
        <v>Blusas Botón Floral Casual</v>
      </c>
    </row>
    <row r="111" spans="1:3" s="14" customFormat="1" ht="55" customHeight="1">
      <c r="A111" s="12" t="s">
        <v>629</v>
      </c>
      <c r="B111" s="13"/>
      <c r="C111" s="14" t="str">
        <f>IFERROR(VLOOKUP(VENTAS4[[#This Row],[Code]],STOCK[],5,FALSE),"-")</f>
        <v>Blusas Botón Floral Casual</v>
      </c>
    </row>
    <row r="112" spans="1:3" s="14" customFormat="1" ht="55" customHeight="1">
      <c r="A112" s="12" t="s">
        <v>630</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631</v>
      </c>
      <c r="B114" s="13"/>
      <c r="C114" s="14" t="str">
        <f>IFERROR(VLOOKUP(VENTAS4[[#This Row],[Code]],STOCK[],5,FALSE),"-")</f>
        <v>Vestido Malla en contraste Lunares Elegante</v>
      </c>
    </row>
    <row r="115" spans="1:3" s="14" customFormat="1" ht="55" customHeight="1">
      <c r="A115" s="12" t="s">
        <v>632</v>
      </c>
      <c r="B115" s="13"/>
      <c r="C115" s="14" t="str">
        <f>IFERROR(VLOOKUP(VENTAS4[[#This Row],[Code]],STOCK[],5,FALSE),"-")</f>
        <v>Vestido Malla en contraste Lunares Elegante</v>
      </c>
    </row>
    <row r="116" spans="1:3" s="14" customFormat="1" ht="55" customHeight="1">
      <c r="A116" s="12" t="s">
        <v>633</v>
      </c>
      <c r="B116" s="13"/>
      <c r="C116" s="14" t="str">
        <f>IFERROR(VLOOKUP(VENTAS4[[#This Row],[Code]],STOCK[],5,FALSE),"-")</f>
        <v>Vestido playera oversize</v>
      </c>
    </row>
    <row r="117" spans="1:3" s="14" customFormat="1" ht="55" customHeight="1">
      <c r="A117" s="12" t="s">
        <v>634</v>
      </c>
      <c r="B117" s="13"/>
      <c r="C117" s="14" t="str">
        <f>IFERROR(VLOOKUP(VENTAS4[[#This Row],[Code]],STOCK[],5,FALSE),"-")</f>
        <v>Vestido camiseta bajo con abertura</v>
      </c>
    </row>
    <row r="118" spans="1:3" s="14" customFormat="1" ht="55" customHeight="1">
      <c r="A118" s="12" t="s">
        <v>635</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636</v>
      </c>
      <c r="B120" s="13"/>
      <c r="C120" s="14" t="str">
        <f>IFERROR(VLOOKUP(VENTAS4[[#This Row],[Code]],STOCK[],5,FALSE),"-")</f>
        <v>Falda larga viniletto</v>
      </c>
    </row>
    <row r="121" spans="1:3" s="14" customFormat="1" ht="55" customHeight="1">
      <c r="A121" s="12" t="s">
        <v>637</v>
      </c>
      <c r="B121" s="13"/>
      <c r="C121" s="14" t="str">
        <f>IFERROR(VLOOKUP(VENTAS4[[#This Row],[Code]],STOCK[],5,FALSE),"-")</f>
        <v>Top de cuello V media manga</v>
      </c>
    </row>
    <row r="122" spans="1:3" s="14" customFormat="1" ht="55" customHeight="1">
      <c r="A122" s="12" t="s">
        <v>638</v>
      </c>
      <c r="B122" s="13"/>
      <c r="C122" s="14" t="str">
        <f>IFERROR(VLOOKUP(VENTAS4[[#This Row],[Code]],STOCK[],5,FALSE),"-")</f>
        <v>Conjunto cuadros</v>
      </c>
    </row>
    <row r="123" spans="1:3" s="14" customFormat="1" ht="55" customHeight="1">
      <c r="A123" s="12" t="s">
        <v>639</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640</v>
      </c>
      <c r="B126" s="13"/>
      <c r="C126" s="14" t="str">
        <f>IFERROR(VLOOKUP(VENTAS4[[#This Row],[Code]],STOCK[],5,FALSE),"-")</f>
        <v xml:space="preserve"> Conjunto elegante acanalado </v>
      </c>
    </row>
    <row r="127" spans="1:3" s="14" customFormat="1" ht="55" customHeight="1">
      <c r="A127" s="12" t="s">
        <v>641</v>
      </c>
      <c r="B127" s="13"/>
      <c r="C127" s="14" t="str">
        <f>IFERROR(VLOOKUP(VENTAS4[[#This Row],[Code]],STOCK[],5,FALSE),"-")</f>
        <v>Blusa geométrica</v>
      </c>
    </row>
    <row r="128" spans="1:3" s="14" customFormat="1" ht="55" customHeight="1">
      <c r="A128" s="12" t="s">
        <v>642</v>
      </c>
      <c r="B128" s="13"/>
      <c r="C128" s="14" t="str">
        <f>IFERROR(VLOOKUP(VENTAS4[[#This Row],[Code]],STOCK[],5,FALSE),"-")</f>
        <v>Conjunto falda y blusa</v>
      </c>
    </row>
    <row r="129" spans="1:3" s="14" customFormat="1" ht="55" customHeight="1">
      <c r="A129" s="12" t="s">
        <v>643</v>
      </c>
      <c r="B129" s="13"/>
      <c r="C129" s="14" t="str">
        <f>IFERROR(VLOOKUP(VENTAS4[[#This Row],[Code]],STOCK[],5,FALSE),"-")</f>
        <v>Jumpsuit palazzo con lazo delantero</v>
      </c>
    </row>
    <row r="130" spans="1:3" s="14" customFormat="1" ht="55" customHeight="1">
      <c r="A130" s="12" t="s">
        <v>644</v>
      </c>
      <c r="B130" s="13"/>
      <c r="C130" s="14" t="str">
        <f>IFERROR(VLOOKUP(VENTAS4[[#This Row],[Code]],STOCK[],5,FALSE),"-")</f>
        <v>Jumpsuit palazzo de tie dye</v>
      </c>
    </row>
    <row r="131" spans="1:3" s="14" customFormat="1" ht="55" customHeight="1">
      <c r="A131" s="12" t="s">
        <v>1123</v>
      </c>
      <c r="B131" s="13"/>
      <c r="C131" s="14" t="str">
        <f>IFERROR(VLOOKUP(VENTAS4[[#This Row],[Code]],STOCK[],5,FALSE),"-")</f>
        <v>Jumpsuit palazzo de tie dye</v>
      </c>
    </row>
    <row r="132" spans="1:3" s="14" customFormat="1" ht="55" customHeight="1">
      <c r="A132" s="12" t="s">
        <v>645</v>
      </c>
      <c r="B132" s="13"/>
      <c r="C132" s="14" t="str">
        <f>IFERROR(VLOOKUP(VENTAS4[[#This Row],[Code]],STOCK[],5,FALSE),"-")</f>
        <v>Conjunto short, camisa y top</v>
      </c>
    </row>
    <row r="133" spans="1:3" s="14" customFormat="1" ht="55" customHeight="1">
      <c r="A133" s="12" t="s">
        <v>646</v>
      </c>
      <c r="B133" s="13"/>
      <c r="C133" s="14" t="str">
        <f>IFERROR(VLOOKUP(VENTAS4[[#This Row],[Code]],STOCK[],5,FALSE),"-")</f>
        <v>Conjunto short, camisa y top</v>
      </c>
    </row>
    <row r="134" spans="1:3" s="14" customFormat="1" ht="55" customHeight="1">
      <c r="A134" s="12" t="s">
        <v>647</v>
      </c>
      <c r="B134" s="13"/>
      <c r="C134" s="14" t="str">
        <f>IFERROR(VLOOKUP(VENTAS4[[#This Row],[Code]],STOCK[],5,FALSE),"-")</f>
        <v>Conjunto de top y pantalón</v>
      </c>
    </row>
    <row r="135" spans="1:3" s="14" customFormat="1" ht="55" customHeight="1">
      <c r="A135" s="12" t="s">
        <v>648</v>
      </c>
      <c r="B135" s="13"/>
      <c r="C135" s="14" t="str">
        <f>IFERROR(VLOOKUP(VENTAS4[[#This Row],[Code]],STOCK[],5,FALSE),"-")</f>
        <v>Vestido ajustado de titrantes finos</v>
      </c>
    </row>
    <row r="136" spans="1:3" s="14" customFormat="1" ht="55" customHeight="1">
      <c r="A136" s="12" t="s">
        <v>649</v>
      </c>
      <c r="B136" s="13"/>
      <c r="C136" s="14" t="str">
        <f>IFERROR(VLOOKUP(VENTAS4[[#This Row],[Code]],STOCK[],5,FALSE),"-")</f>
        <v>Vestido ajustado de titrantes finos</v>
      </c>
    </row>
    <row r="137" spans="1:3" s="14" customFormat="1" ht="55" customHeight="1">
      <c r="A137" s="12" t="s">
        <v>650</v>
      </c>
      <c r="B137" s="13"/>
      <c r="C137" s="14" t="str">
        <f>IFERROR(VLOOKUP(VENTAS4[[#This Row],[Code]],STOCK[],5,FALSE),"-")</f>
        <v>Vestido línea A elegante</v>
      </c>
    </row>
    <row r="138" spans="1:3" s="14" customFormat="1" ht="55" customHeight="1">
      <c r="A138" s="12" t="s">
        <v>651</v>
      </c>
      <c r="B138" s="13"/>
      <c r="C138" s="15" t="str">
        <f>IFERROR(VLOOKUP(VENTAS4[[#This Row],[Code]],STOCK[],5,FALSE),"-")</f>
        <v>Vestido línea A elegante</v>
      </c>
    </row>
    <row r="139" spans="1:3" s="14" customFormat="1" ht="55" customHeight="1">
      <c r="A139" s="12" t="s">
        <v>652</v>
      </c>
      <c r="B139" s="13"/>
      <c r="C139" s="15" t="str">
        <f>IFERROR(VLOOKUP(VENTAS4[[#This Row],[Code]],STOCK[],5,FALSE),"-")</f>
        <v>Conjunto Top y Falda con textura</v>
      </c>
    </row>
    <row r="140" spans="1:3" s="14" customFormat="1" ht="55" customHeight="1">
      <c r="A140" s="12" t="s">
        <v>653</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654</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655</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656</v>
      </c>
      <c r="B146" s="13"/>
      <c r="C146" s="15" t="str">
        <f>IFERROR(VLOOKUP(VENTAS4[[#This Row],[Code]],STOCK[],5,FALSE),"-")</f>
        <v>Vestido ajustado con abertura</v>
      </c>
    </row>
    <row r="147" spans="1:3" s="14" customFormat="1" ht="55" customHeight="1">
      <c r="A147" s="12" t="s">
        <v>657</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658</v>
      </c>
      <c r="B150" s="13"/>
      <c r="C150" s="15" t="str">
        <f>IFERROR(VLOOKUP(VENTAS4[[#This Row],[Code]],STOCK[],5,FALSE),"-")</f>
        <v>Vestido healter dama de honor</v>
      </c>
    </row>
    <row r="151" spans="1:3" s="14" customFormat="1" ht="55" customHeight="1">
      <c r="A151" s="12" t="s">
        <v>659</v>
      </c>
      <c r="B151" s="13"/>
      <c r="C151" s="15" t="str">
        <f>IFERROR(VLOOKUP(VENTAS4[[#This Row],[Code]],STOCK[],5,FALSE),"-")</f>
        <v>Vestido healter dama de honor</v>
      </c>
    </row>
    <row r="152" spans="1:3" s="14" customFormat="1" ht="55" customHeight="1">
      <c r="A152" s="12" t="s">
        <v>660</v>
      </c>
      <c r="B152" s="13"/>
      <c r="C152" s="15" t="str">
        <f>IFERROR(VLOOKUP(VENTAS4[[#This Row],[Code]],STOCK[],5,FALSE),"-")</f>
        <v>Vestido healter dama de honor</v>
      </c>
    </row>
    <row r="153" spans="1:3" s="14" customFormat="1" ht="55" customHeight="1">
      <c r="A153" s="12" t="s">
        <v>661</v>
      </c>
      <c r="B153" s="13"/>
      <c r="C153" s="15" t="str">
        <f>IFERROR(VLOOKUP(VENTAS4[[#This Row],[Code]],STOCK[],5,FALSE),"-")</f>
        <v xml:space="preserve"> Body de encaje</v>
      </c>
    </row>
    <row r="154" spans="1:3" s="14" customFormat="1" ht="55" customHeight="1">
      <c r="A154" s="12" t="s">
        <v>662</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663</v>
      </c>
      <c r="B156" s="13"/>
      <c r="C156" s="15" t="str">
        <f>IFERROR(VLOOKUP(VENTAS4[[#This Row],[Code]],STOCK[],5,FALSE),"-")</f>
        <v>Vestido bajo cruzado de tie dye</v>
      </c>
    </row>
    <row r="157" spans="1:3" s="14" customFormat="1" ht="55" customHeight="1">
      <c r="A157" s="12" t="s">
        <v>664</v>
      </c>
      <c r="B157" s="13"/>
      <c r="C157" s="15" t="str">
        <f>IFERROR(VLOOKUP(VENTAS4[[#This Row],[Code]],STOCK[],5,FALSE),"-")</f>
        <v>Pañuelo con estampado de paisley</v>
      </c>
    </row>
    <row r="158" spans="1:3" s="14" customFormat="1" ht="55" customHeight="1">
      <c r="A158" s="12" t="s">
        <v>665</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666</v>
      </c>
      <c r="B160" s="13"/>
      <c r="C160" s="15" t="str">
        <f>IFERROR(VLOOKUP(VENTAS4[[#This Row],[Code]],STOCK[],5,FALSE),"-")</f>
        <v>Vestido elegante de espalda corrida</v>
      </c>
    </row>
    <row r="161" spans="1:3" s="14" customFormat="1" ht="55" customHeight="1">
      <c r="A161" s="12" t="s">
        <v>667</v>
      </c>
      <c r="B161" s="13"/>
      <c r="C161" s="15" t="str">
        <f>IFERROR(VLOOKUP(VENTAS4[[#This Row],[Code]],STOCK[],5,FALSE),"-")</f>
        <v xml:space="preserve">Pantalón tejido de rayas </v>
      </c>
    </row>
    <row r="162" spans="1:3" s="14" customFormat="1" ht="55" customHeight="1">
      <c r="A162" s="12" t="s">
        <v>668</v>
      </c>
      <c r="B162" s="13"/>
      <c r="C162" s="15" t="str">
        <f>IFERROR(VLOOKUP(VENTAS4[[#This Row],[Code]],STOCK[],5,FALSE),"-")</f>
        <v xml:space="preserve">Pantalones tejido de rayas </v>
      </c>
    </row>
    <row r="163" spans="1:3" s="14" customFormat="1" ht="55" customHeight="1">
      <c r="A163" s="12" t="s">
        <v>669</v>
      </c>
      <c r="B163" s="13"/>
      <c r="C163" s="15" t="str">
        <f>IFERROR(VLOOKUP(VENTAS4[[#This Row],[Code]],STOCK[],5,FALSE),"-")</f>
        <v>Vestido satinado elegante</v>
      </c>
    </row>
    <row r="164" spans="1:3" s="14" customFormat="1" ht="55" customHeight="1">
      <c r="A164" s="12" t="s">
        <v>670</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671</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672</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673</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674</v>
      </c>
      <c r="B179" s="13"/>
      <c r="C179" s="15" t="str">
        <f>IFERROR(VLOOKUP(VENTAS4[[#This Row],[Code]],STOCK[],5,FALSE),"-")</f>
        <v xml:space="preserve">Vestido Volante rígido Floral </v>
      </c>
    </row>
    <row r="180" spans="1:3" s="14" customFormat="1" ht="55" customHeight="1">
      <c r="A180" s="12" t="s">
        <v>675</v>
      </c>
      <c r="B180" s="13"/>
      <c r="C180" s="15" t="str">
        <f>IFERROR(VLOOKUP(VENTAS4[[#This Row],[Code]],STOCK[],5,FALSE),"-")</f>
        <v>Vestido Floreado corte de sirena</v>
      </c>
    </row>
    <row r="181" spans="1:3" s="14" customFormat="1" ht="55" customHeight="1">
      <c r="A181" s="12" t="s">
        <v>676</v>
      </c>
      <c r="B181" s="13"/>
      <c r="C181" s="15" t="str">
        <f>IFERROR(VLOOKUP(VENTAS4[[#This Row],[Code]],STOCK[],5,FALSE),"-")</f>
        <v>Vestido Bohemio</v>
      </c>
    </row>
    <row r="182" spans="1:3" s="14" customFormat="1" ht="55" customHeight="1">
      <c r="A182" s="12" t="s">
        <v>677</v>
      </c>
      <c r="B182" s="13"/>
      <c r="C182" s="15" t="str">
        <f>IFERROR(VLOOKUP(VENTAS4[[#This Row],[Code]],STOCK[],5,FALSE),"-")</f>
        <v xml:space="preserve">Bañador una pieza de color combinado </v>
      </c>
    </row>
    <row r="183" spans="1:3" s="14" customFormat="1" ht="55" customHeight="1">
      <c r="A183" s="12" t="s">
        <v>678</v>
      </c>
      <c r="B183" s="13"/>
      <c r="C183" s="15" t="str">
        <f>IFERROR(VLOOKUP(VENTAS4[[#This Row],[Code]],STOCK[],5,FALSE),"-")</f>
        <v xml:space="preserve">Bañador una pieza de color combinado </v>
      </c>
    </row>
    <row r="184" spans="1:3" s="14" customFormat="1" ht="55" customHeight="1">
      <c r="A184" s="12" t="s">
        <v>679</v>
      </c>
      <c r="B184" s="13"/>
      <c r="C184" s="15" t="str">
        <f>IFERROR(VLOOKUP(VENTAS4[[#This Row],[Code]],STOCK[],5,FALSE),"-")</f>
        <v xml:space="preserve">Bañador una pieza de color combinado </v>
      </c>
    </row>
    <row r="185" spans="1:3" s="14" customFormat="1" ht="55" customHeight="1">
      <c r="A185" s="12" t="s">
        <v>680</v>
      </c>
      <c r="B185" s="13"/>
      <c r="C185" s="15" t="str">
        <f>IFERROR(VLOOKUP(VENTAS4[[#This Row],[Code]],STOCK[],5,FALSE),"-")</f>
        <v>Bikini Floral</v>
      </c>
    </row>
    <row r="186" spans="1:3" s="14" customFormat="1" ht="55" customHeight="1">
      <c r="A186" s="12" t="s">
        <v>681</v>
      </c>
      <c r="B186" s="13"/>
      <c r="C186" s="15" t="str">
        <f>IFERROR(VLOOKUP(VENTAS4[[#This Row],[Code]],STOCK[],5,FALSE),"-")</f>
        <v>Bikini Floral</v>
      </c>
    </row>
    <row r="187" spans="1:3" s="14" customFormat="1" ht="55" customHeight="1">
      <c r="A187" s="12" t="s">
        <v>682</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683</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684</v>
      </c>
      <c r="B194" s="13"/>
      <c r="C194" s="15" t="str">
        <f>IFERROR(VLOOKUP(VENTAS4[[#This Row],[Code]],STOCK[],5,FALSE),"-")</f>
        <v xml:space="preserve">Mono Bohemiocon cinturón </v>
      </c>
    </row>
    <row r="195" spans="1:3" s="14" customFormat="1" ht="55" customHeight="1">
      <c r="A195" s="12" t="s">
        <v>685</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686</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687</v>
      </c>
      <c r="B199" s="13"/>
      <c r="C199" s="15" t="str">
        <f>IFERROR(VLOOKUP(VENTAS4[[#This Row],[Code]],STOCK[],5,FALSE),"-")</f>
        <v xml:space="preserve">Camisa amplia multicolor </v>
      </c>
    </row>
    <row r="200" spans="1:3" s="14" customFormat="1" ht="55" customHeight="1">
      <c r="A200" s="12" t="s">
        <v>688</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689</v>
      </c>
      <c r="B202" s="13"/>
      <c r="C202" s="15" t="str">
        <f>IFERROR(VLOOKUP(VENTAS4[[#This Row],[Code]],STOCK[],5,FALSE),"-")</f>
        <v>Blusa de cuello cisne</v>
      </c>
    </row>
    <row r="203" spans="1:3" s="14" customFormat="1" ht="55" customHeight="1">
      <c r="A203" s="12" t="s">
        <v>690</v>
      </c>
      <c r="B203" s="13"/>
      <c r="C203" s="15" t="str">
        <f>IFERROR(VLOOKUP(VENTAS4[[#This Row],[Code]],STOCK[],5,FALSE),"-")</f>
        <v xml:space="preserve">Top corto de cuello cuadrado </v>
      </c>
    </row>
    <row r="204" spans="1:3" s="14" customFormat="1" ht="55" customHeight="1">
      <c r="A204" s="12" t="s">
        <v>691</v>
      </c>
      <c r="B204" s="13"/>
      <c r="C204" s="15" t="str">
        <f>IFERROR(VLOOKUP(VENTAS4[[#This Row],[Code]],STOCK[],5,FALSE),"-")</f>
        <v>Vestido Amanecer</v>
      </c>
    </row>
    <row r="205" spans="1:3" s="14" customFormat="1" ht="55" customHeight="1">
      <c r="A205" s="12" t="s">
        <v>692</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693</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694</v>
      </c>
      <c r="B209" s="13"/>
      <c r="C209" s="15" t="str">
        <f>IFERROR(VLOOKUP(VENTAS4[[#This Row],[Code]],STOCK[],5,FALSE),"-")</f>
        <v>Bañador bikini de manga raglán con cordón floral</v>
      </c>
    </row>
    <row r="210" spans="1:3" s="14" customFormat="1" ht="55" customHeight="1">
      <c r="A210" s="12" t="s">
        <v>695</v>
      </c>
      <c r="B210" s="13"/>
      <c r="C210" s="15" t="str">
        <f>IFERROR(VLOOKUP(VENTAS4[[#This Row],[Code]],STOCK[],5,FALSE),"-")</f>
        <v>Bañador bikini de manga raglán con cordón floral</v>
      </c>
    </row>
    <row r="211" spans="1:3" s="14" customFormat="1" ht="55" customHeight="1">
      <c r="A211" s="12" t="s">
        <v>696</v>
      </c>
      <c r="B211" s="13"/>
      <c r="C211" s="15" t="str">
        <f>IFERROR(VLOOKUP(VENTAS4[[#This Row],[Code]],STOCK[],5,FALSE),"-")</f>
        <v>Bikini de manga y short floreado</v>
      </c>
    </row>
    <row r="212" spans="1:3" s="14" customFormat="1" ht="55" customHeight="1">
      <c r="A212" s="12" t="s">
        <v>697</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698</v>
      </c>
      <c r="B215" s="13"/>
      <c r="C215" s="15" t="str">
        <f>IFERROR(VLOOKUP(VENTAS4[[#This Row],[Code]],STOCK[],5,FALSE),"-")</f>
        <v>Vestido cruzado de lunares</v>
      </c>
    </row>
    <row r="216" spans="1:3" s="14" customFormat="1" ht="55" customHeight="1">
      <c r="A216" s="12" t="s">
        <v>699</v>
      </c>
      <c r="B216" s="13"/>
      <c r="C216" s="15" t="str">
        <f>IFERROR(VLOOKUP(VENTAS4[[#This Row],[Code]],STOCK[],5,FALSE),"-")</f>
        <v>Vestido escote de corazón</v>
      </c>
    </row>
    <row r="217" spans="1:3" s="14" customFormat="1" ht="55" customHeight="1">
      <c r="A217" s="12" t="s">
        <v>700</v>
      </c>
      <c r="B217" s="13"/>
      <c r="C217" s="15" t="str">
        <f>IFERROR(VLOOKUP(VENTAS4[[#This Row],[Code]],STOCK[],5,FALSE),"-")</f>
        <v>Vestido escote de corazón</v>
      </c>
    </row>
    <row r="218" spans="1:3" s="14" customFormat="1" ht="55" customHeight="1">
      <c r="A218" s="12" t="s">
        <v>701</v>
      </c>
      <c r="B218" s="13"/>
      <c r="C218" s="15" t="str">
        <f>IFERROR(VLOOKUP(VENTAS4[[#This Row],[Code]],STOCK[],5,FALSE),"-")</f>
        <v>Vestido plisado</v>
      </c>
    </row>
    <row r="219" spans="1:3" s="14" customFormat="1" ht="55" customHeight="1">
      <c r="A219" s="12" t="s">
        <v>702</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703</v>
      </c>
      <c r="B222" s="13"/>
      <c r="C222" s="15" t="str">
        <f>IFERROR(VLOOKUP(VENTAS4[[#This Row],[Code]],STOCK[],5,FALSE),"-")</f>
        <v>Vestido asimétrico</v>
      </c>
    </row>
    <row r="223" spans="1:3" s="14" customFormat="1" ht="55" customHeight="1">
      <c r="A223" s="12" t="s">
        <v>704</v>
      </c>
      <c r="B223" s="13"/>
      <c r="C223" s="15" t="str">
        <f>IFERROR(VLOOKUP(VENTAS4[[#This Row],[Code]],STOCK[],5,FALSE),"-")</f>
        <v xml:space="preserve">Bolsa cuadrada mini geométrico </v>
      </c>
    </row>
    <row r="224" spans="1:3" s="14" customFormat="1" ht="55" customHeight="1">
      <c r="A224" s="12" t="s">
        <v>705</v>
      </c>
      <c r="B224" s="13"/>
      <c r="C224" s="15" t="str">
        <f>IFERROR(VLOOKUP(VENTAS4[[#This Row],[Code]],STOCK[],5,FALSE),"-")</f>
        <v>Bikini estampado cebra</v>
      </c>
    </row>
    <row r="225" spans="1:3" s="14" customFormat="1" ht="55" customHeight="1">
      <c r="A225" s="12" t="s">
        <v>706</v>
      </c>
      <c r="B225" s="13"/>
      <c r="C225" s="15" t="str">
        <f>IFERROR(VLOOKUP(VENTAS4[[#This Row],[Code]],STOCK[],5,FALSE),"-")</f>
        <v>Bikini estampado cebra</v>
      </c>
    </row>
    <row r="226" spans="1:3" s="14" customFormat="1" ht="55" customHeight="1">
      <c r="A226" s="12" t="s">
        <v>707</v>
      </c>
      <c r="B226" s="13"/>
      <c r="C226" s="15" t="str">
        <f>IFERROR(VLOOKUP(VENTAS4[[#This Row],[Code]],STOCK[],5,FALSE),"-")</f>
        <v>Bolsa cartera con manija</v>
      </c>
    </row>
    <row r="227" spans="1:3" s="14" customFormat="1" ht="55" customHeight="1">
      <c r="A227" s="12" t="s">
        <v>708</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709</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710</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711</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712</v>
      </c>
      <c r="B235" s="13"/>
      <c r="C235" s="15" t="str">
        <f>IFERROR(VLOOKUP(VENTAS4[[#This Row],[Code]],STOCK[],5,FALSE),"-")</f>
        <v xml:space="preserve">Bikini push up tropical </v>
      </c>
    </row>
    <row r="236" spans="1:3" s="14" customFormat="1" ht="55" customHeight="1">
      <c r="A236" s="12" t="s">
        <v>713</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714</v>
      </c>
      <c r="B238" s="13"/>
      <c r="C238" s="15" t="str">
        <f>IFERROR(VLOOKUP(VENTAS4[[#This Row],[Code]],STOCK[],5,FALSE),"-")</f>
        <v>Set 3 piezas bikini</v>
      </c>
    </row>
    <row r="239" spans="1:3" s="14" customFormat="1" ht="55" customHeight="1">
      <c r="A239" s="12" t="s">
        <v>715</v>
      </c>
      <c r="B239" s="13"/>
      <c r="C239" s="15" t="str">
        <f>IFERROR(VLOOKUP(VENTAS4[[#This Row],[Code]],STOCK[],5,FALSE),"-")</f>
        <v>Estuche para gafas transparente</v>
      </c>
    </row>
    <row r="240" spans="1:3" s="14" customFormat="1" ht="55" customHeight="1">
      <c r="A240" s="12" t="s">
        <v>716</v>
      </c>
      <c r="B240" s="13"/>
      <c r="C240" s="15" t="str">
        <f>IFERROR(VLOOKUP(VENTAS4[[#This Row],[Code]],STOCK[],5,FALSE),"-")</f>
        <v xml:space="preserve">Zapatillas con cordón </v>
      </c>
    </row>
    <row r="241" spans="1:3" s="14" customFormat="1" ht="55" customHeight="1">
      <c r="A241" s="12" t="s">
        <v>717</v>
      </c>
      <c r="B241" s="13"/>
      <c r="C241" s="15" t="str">
        <f>IFERROR(VLOOKUP(VENTAS4[[#This Row],[Code]],STOCK[],5,FALSE),"-")</f>
        <v>Calcetines unicolor</v>
      </c>
    </row>
    <row r="242" spans="1:3" s="14" customFormat="1" ht="55" customHeight="1">
      <c r="A242" s="12" t="s">
        <v>718</v>
      </c>
      <c r="B242" s="13"/>
      <c r="C242" s="15" t="str">
        <f>IFERROR(VLOOKUP(VENTAS4[[#This Row],[Code]],STOCK[],5,FALSE),"-")</f>
        <v xml:space="preserve"> Mocasines con puntada</v>
      </c>
    </row>
    <row r="243" spans="1:3" s="14" customFormat="1" ht="55" customHeight="1">
      <c r="A243" s="12" t="s">
        <v>719</v>
      </c>
      <c r="B243" s="13"/>
      <c r="C243" s="15" t="str">
        <f>IFERROR(VLOOKUP(VENTAS4[[#This Row],[Code]],STOCK[],5,FALSE),"-")</f>
        <v xml:space="preserve">Almohadilla de maquillaje </v>
      </c>
    </row>
    <row r="244" spans="1:3" s="14" customFormat="1" ht="55" customHeight="1">
      <c r="A244" s="12" t="s">
        <v>720</v>
      </c>
      <c r="B244" s="13"/>
      <c r="C244" s="15" t="str">
        <f>IFERROR(VLOOKUP(VENTAS4[[#This Row],[Code]],STOCK[],5,FALSE),"-")</f>
        <v>Alisador</v>
      </c>
    </row>
    <row r="245" spans="1:3" s="14" customFormat="1" ht="55" customHeight="1">
      <c r="A245" s="12" t="s">
        <v>721</v>
      </c>
      <c r="B245" s="13"/>
      <c r="C245" s="15" t="str">
        <f>IFERROR(VLOOKUP(VENTAS4[[#This Row],[Code]],STOCK[],5,FALSE),"-")</f>
        <v xml:space="preserve">Esponja de maquillaje </v>
      </c>
    </row>
    <row r="246" spans="1:3" s="14" customFormat="1" ht="55" customHeight="1">
      <c r="A246" s="12" t="s">
        <v>722</v>
      </c>
      <c r="B246" s="13"/>
      <c r="C246" s="15" t="str">
        <f>IFERROR(VLOOKUP(VENTAS4[[#This Row],[Code]],STOCK[],5,FALSE),"-")</f>
        <v>Rizador de pelo de color al azar 10 piezas</v>
      </c>
    </row>
    <row r="247" spans="1:3" s="14" customFormat="1" ht="55" customHeight="1">
      <c r="A247" s="12" t="s">
        <v>723</v>
      </c>
      <c r="B247" s="13"/>
      <c r="C247" s="15" t="str">
        <f>IFERROR(VLOOKUP(VENTAS4[[#This Row],[Code]],STOCK[],5,FALSE),"-")</f>
        <v>Vestido corrugado de vuelos</v>
      </c>
    </row>
    <row r="248" spans="1:3" s="14" customFormat="1" ht="55" customHeight="1">
      <c r="A248" s="12" t="s">
        <v>724</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725</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726</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727</v>
      </c>
      <c r="B256" s="13"/>
      <c r="C256" s="15" t="str">
        <f>IFERROR(VLOOKUP(VENTAS4[[#This Row],[Code]],STOCK[],5,FALSE),"-")</f>
        <v>Sandalias plateadas con pedrería</v>
      </c>
    </row>
    <row r="257" spans="1:3" s="14" customFormat="1" ht="55" customHeight="1">
      <c r="A257" s="12" t="s">
        <v>728</v>
      </c>
      <c r="B257" s="13"/>
      <c r="C257" s="15" t="str">
        <f>IFERROR(VLOOKUP(VENTAS4[[#This Row],[Code]],STOCK[],5,FALSE),"-")</f>
        <v>Vestido Azul Rey de tela faja</v>
      </c>
    </row>
    <row r="258" spans="1:3" s="14" customFormat="1" ht="55" customHeight="1">
      <c r="A258" s="12" t="s">
        <v>729</v>
      </c>
      <c r="B258" s="13"/>
      <c r="C258" s="15" t="str">
        <f>IFERROR(VLOOKUP(VENTAS4[[#This Row],[Code]],STOCK[],5,FALSE),"-")</f>
        <v>Shorts de cintura con cordón</v>
      </c>
    </row>
    <row r="259" spans="1:3" s="14" customFormat="1" ht="55" customHeight="1">
      <c r="A259" s="12" t="s">
        <v>730</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731</v>
      </c>
      <c r="B270" s="13"/>
      <c r="C270" s="15" t="str">
        <f>IFERROR(VLOOKUP(VENTAS4[[#This Row],[Code]],STOCK[],5,FALSE),"-")</f>
        <v>Top cruzado blanco</v>
      </c>
    </row>
    <row r="271" spans="1:3" s="14" customFormat="1" ht="55" customHeight="1">
      <c r="A271" s="12" t="s">
        <v>732</v>
      </c>
      <c r="B271" s="13"/>
      <c r="C271" s="15" t="str">
        <f>IFERROR(VLOOKUP(VENTAS4[[#This Row],[Code]],STOCK[],5,FALSE),"-")</f>
        <v>Top cruzado blanco</v>
      </c>
    </row>
    <row r="272" spans="1:3" s="14" customFormat="1" ht="55" customHeight="1">
      <c r="A272" s="12" t="s">
        <v>733</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734</v>
      </c>
      <c r="B275" s="13"/>
      <c r="C275" s="15" t="str">
        <f>IFERROR(VLOOKUP(VENTAS4[[#This Row],[Code]],STOCK[],5,FALSE),"-")</f>
        <v>Top cruzado naranja</v>
      </c>
    </row>
    <row r="276" spans="1:3" s="14" customFormat="1" ht="55" customHeight="1">
      <c r="A276" s="12" t="s">
        <v>735</v>
      </c>
      <c r="B276" s="13"/>
      <c r="C276" s="15" t="str">
        <f>IFERROR(VLOOKUP(VENTAS4[[#This Row],[Code]],STOCK[],5,FALSE),"-")</f>
        <v>Top cruzado naranja</v>
      </c>
    </row>
    <row r="277" spans="1:3" s="14" customFormat="1" ht="55" customHeight="1">
      <c r="A277" s="12" t="s">
        <v>736</v>
      </c>
      <c r="B277" s="13"/>
      <c r="C277" s="15" t="str">
        <f>IFERROR(VLOOKUP(VENTAS4[[#This Row],[Code]],STOCK[],5,FALSE),"-")</f>
        <v>Top cruzado naranja</v>
      </c>
    </row>
    <row r="278" spans="1:3" s="14" customFormat="1" ht="55" customHeight="1">
      <c r="A278" s="12" t="s">
        <v>737</v>
      </c>
      <c r="B278" s="13"/>
      <c r="C278" s="15" t="str">
        <f>IFERROR(VLOOKUP(VENTAS4[[#This Row],[Code]],STOCK[],5,FALSE),"-")</f>
        <v>Top corsetero asimétrico</v>
      </c>
    </row>
    <row r="279" spans="1:3" s="14" customFormat="1" ht="55" customHeight="1">
      <c r="A279" s="12" t="s">
        <v>738</v>
      </c>
      <c r="B279" s="13"/>
      <c r="C279" s="15" t="str">
        <f>IFERROR(VLOOKUP(VENTAS4[[#This Row],[Code]],STOCK[],5,FALSE),"-")</f>
        <v>Top corsetero asimétrico</v>
      </c>
    </row>
    <row r="280" spans="1:3" s="14" customFormat="1" ht="55" customHeight="1">
      <c r="A280" s="12" t="s">
        <v>739</v>
      </c>
      <c r="B280" s="13"/>
      <c r="C280" s="15" t="str">
        <f>IFERROR(VLOOKUP(VENTAS4[[#This Row],[Code]],STOCK[],5,FALSE),"-")</f>
        <v>Top corsetero asimétrico</v>
      </c>
    </row>
    <row r="281" spans="1:3" s="14" customFormat="1" ht="55" customHeight="1">
      <c r="A281" s="12" t="s">
        <v>740</v>
      </c>
      <c r="B281" s="13"/>
      <c r="C281" s="15" t="str">
        <f>IFERROR(VLOOKUP(VENTAS4[[#This Row],[Code]],STOCK[],5,FALSE),"-")</f>
        <v>Vestido floral de mangas farol</v>
      </c>
    </row>
    <row r="282" spans="1:3" s="14" customFormat="1" ht="55" customHeight="1">
      <c r="A282" s="12" t="s">
        <v>741</v>
      </c>
      <c r="B282" s="13"/>
      <c r="C282" s="15" t="str">
        <f>IFERROR(VLOOKUP(VENTAS4[[#This Row],[Code]],STOCK[],5,FALSE),"-")</f>
        <v>Vestido floral de mangas farol</v>
      </c>
    </row>
    <row r="283" spans="1:3" s="14" customFormat="1" ht="55" customHeight="1">
      <c r="A283" s="12" t="s">
        <v>742</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743</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744</v>
      </c>
      <c r="B288" s="13"/>
      <c r="C288" s="15" t="str">
        <f>IFERROR(VLOOKUP(VENTAS4[[#This Row],[Code]],STOCK[],5,FALSE),"-")</f>
        <v>Camiseta corta de manga farol</v>
      </c>
    </row>
    <row r="289" spans="1:3" s="14" customFormat="1" ht="55" customHeight="1">
      <c r="A289" s="12" t="s">
        <v>745</v>
      </c>
      <c r="B289" s="13"/>
      <c r="C289" s="15" t="str">
        <f>IFERROR(VLOOKUP(VENTAS4[[#This Row],[Code]],STOCK[],5,FALSE),"-")</f>
        <v>Camiseta corta de manga farol</v>
      </c>
    </row>
    <row r="290" spans="1:3" s="14" customFormat="1" ht="55" customHeight="1">
      <c r="A290" s="12" t="s">
        <v>746</v>
      </c>
      <c r="B290" s="13"/>
      <c r="C290" s="15" t="str">
        <f>IFERROR(VLOOKUP(VENTAS4[[#This Row],[Code]],STOCK[],5,FALSE),"-")</f>
        <v xml:space="preserve">Cinturón trenzado </v>
      </c>
    </row>
    <row r="291" spans="1:3" s="14" customFormat="1" ht="55" customHeight="1">
      <c r="A291" s="12" t="s">
        <v>747</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748</v>
      </c>
      <c r="B295" s="13"/>
      <c r="C295" s="15" t="str">
        <f>IFERROR(VLOOKUP(VENTAS4[[#This Row],[Code]],STOCK[],5,FALSE),"-")</f>
        <v>Vestido vaporoso</v>
      </c>
    </row>
    <row r="296" spans="1:3" s="14" customFormat="1" ht="55" customHeight="1">
      <c r="A296" s="12" t="s">
        <v>749</v>
      </c>
      <c r="B296" s="13"/>
      <c r="C296" s="15" t="str">
        <f>IFERROR(VLOOKUP(VENTAS4[[#This Row],[Code]],STOCK[],5,FALSE),"-")</f>
        <v>Vestido ajustado de malla en contraste</v>
      </c>
    </row>
    <row r="297" spans="1:3" s="14" customFormat="1" ht="55" customHeight="1">
      <c r="A297" s="12" t="s">
        <v>750</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751</v>
      </c>
      <c r="B299" s="13"/>
      <c r="C299" s="15" t="str">
        <f>IFERROR(VLOOKUP(VENTAS4[[#This Row],[Code]],STOCK[],5,FALSE),"-")</f>
        <v>Vestido floral con abertura trasera</v>
      </c>
    </row>
    <row r="300" spans="1:3" s="14" customFormat="1" ht="55" customHeight="1">
      <c r="A300" s="12" t="s">
        <v>752</v>
      </c>
      <c r="B300" s="13"/>
      <c r="C300" s="15" t="str">
        <f>IFERROR(VLOOKUP(VENTAS4[[#This Row],[Code]],STOCK[],5,FALSE),"-")</f>
        <v>Vestido floral escote corazón</v>
      </c>
    </row>
    <row r="301" spans="1:3" s="14" customFormat="1" ht="55" customHeight="1">
      <c r="A301" s="12" t="s">
        <v>753</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754</v>
      </c>
      <c r="B303" s="13"/>
      <c r="C303" s="15" t="str">
        <f>IFERROR(VLOOKUP(VENTAS4[[#This Row],[Code]],STOCK[],5,FALSE),"-")</f>
        <v>Vestido con estampado floral</v>
      </c>
    </row>
    <row r="304" spans="1:3" s="14" customFormat="1" ht="55" customHeight="1">
      <c r="A304" s="12" t="s">
        <v>755</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756</v>
      </c>
      <c r="B306" s="13"/>
      <c r="C306" s="15" t="str">
        <f>IFERROR(VLOOKUP(VENTAS4[[#This Row],[Code]],STOCK[],5,FALSE),"-")</f>
        <v>Vestido con estampado jungla</v>
      </c>
    </row>
    <row r="307" spans="1:3" s="14" customFormat="1" ht="55" customHeight="1">
      <c r="A307" s="12" t="s">
        <v>757</v>
      </c>
      <c r="B307" s="13"/>
      <c r="C307" s="15" t="str">
        <f>IFERROR(VLOOKUP(VENTAS4[[#This Row],[Code]],STOCK[],5,FALSE),"-")</f>
        <v>Vestido con estampado jungla</v>
      </c>
    </row>
    <row r="308" spans="1:3" s="14" customFormat="1" ht="55" customHeight="1">
      <c r="A308" s="12" t="s">
        <v>758</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759</v>
      </c>
      <c r="B315" s="13"/>
      <c r="C315" s="15" t="str">
        <f>IFERROR(VLOOKUP(VENTAS4[[#This Row],[Code]],STOCK[],5,FALSE),"-")</f>
        <v>Top Cruzado negro</v>
      </c>
    </row>
    <row r="316" spans="1:3" s="14" customFormat="1" ht="55" customHeight="1">
      <c r="A316" s="12" t="s">
        <v>760</v>
      </c>
      <c r="B316" s="13"/>
      <c r="C316" s="15" t="str">
        <f>IFERROR(VLOOKUP(VENTAS4[[#This Row],[Code]],STOCK[],5,FALSE),"-")</f>
        <v>Top Cruzado negro</v>
      </c>
    </row>
    <row r="317" spans="1:3" s="14" customFormat="1" ht="55" customHeight="1">
      <c r="A317" s="12" t="s">
        <v>761</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762</v>
      </c>
      <c r="B321" s="13"/>
      <c r="C321" s="15" t="str">
        <f>IFERROR(VLOOKUP(VENTAS4[[#This Row],[Code]],STOCK[],5,FALSE),"-")</f>
        <v>Top Cruzado azul</v>
      </c>
    </row>
    <row r="322" spans="1:3" s="14" customFormat="1" ht="55" customHeight="1">
      <c r="A322" s="12" t="s">
        <v>763</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764</v>
      </c>
      <c r="B324" s="13"/>
      <c r="C324" s="15" t="str">
        <f>IFERROR(VLOOKUP(VENTAS4[[#This Row],[Code]],STOCK[],5,FALSE),"-")</f>
        <v>Blusa corta de manga farol</v>
      </c>
    </row>
    <row r="325" spans="1:3" s="14" customFormat="1" ht="55" customHeight="1">
      <c r="A325" s="12" t="s">
        <v>765</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766</v>
      </c>
      <c r="B329" s="13"/>
      <c r="C329" s="15" t="str">
        <f>IFERROR(VLOOKUP(VENTAS4[[#This Row],[Code]],STOCK[],5,FALSE),"-")</f>
        <v>Vestido ajustado con diseño de cadena</v>
      </c>
    </row>
    <row r="330" spans="1:3" s="14" customFormat="1" ht="55" customHeight="1">
      <c r="A330" s="12" t="s">
        <v>767</v>
      </c>
      <c r="B330" s="13"/>
      <c r="C330" s="15" t="str">
        <f>IFERROR(VLOOKUP(VENTAS4[[#This Row],[Code]],STOCK[],5,FALSE),"-")</f>
        <v>Falda ajustada animal print</v>
      </c>
    </row>
    <row r="331" spans="1:3" s="14" customFormat="1" ht="55" customHeight="1">
      <c r="A331" s="12" t="s">
        <v>768</v>
      </c>
      <c r="B331" s="13"/>
      <c r="C331" s="15" t="str">
        <f>IFERROR(VLOOKUP(VENTAS4[[#This Row],[Code]],STOCK[],5,FALSE),"-")</f>
        <v>Vestido con estampado de cereza</v>
      </c>
    </row>
    <row r="332" spans="1:3" s="14" customFormat="1" ht="55" customHeight="1">
      <c r="A332" s="12" t="s">
        <v>769</v>
      </c>
      <c r="B332" s="13"/>
      <c r="C332" s="15" t="str">
        <f>IFERROR(VLOOKUP(VENTAS4[[#This Row],[Code]],STOCK[],5,FALSE),"-")</f>
        <v>Vestido slip de rayas de cebra</v>
      </c>
    </row>
    <row r="333" spans="1:3" s="14" customFormat="1" ht="55" customHeight="1">
      <c r="A333" s="12" t="s">
        <v>770</v>
      </c>
      <c r="B333" s="13"/>
      <c r="C333" s="15" t="str">
        <f>IFERROR(VLOOKUP(VENTAS4[[#This Row],[Code]],STOCK[],5,FALSE),"-")</f>
        <v>Vestido slip cebra</v>
      </c>
    </row>
    <row r="334" spans="1:3" s="14" customFormat="1" ht="55" customHeight="1">
      <c r="A334" s="12" t="s">
        <v>771</v>
      </c>
      <c r="B334" s="13"/>
      <c r="C334" s="15" t="str">
        <f>IFERROR(VLOOKUP(VENTAS4[[#This Row],[Code]],STOCK[],5,FALSE),"-")</f>
        <v xml:space="preserve"> Vestido ajustado con estampado de dragón</v>
      </c>
    </row>
    <row r="335" spans="1:3" s="14" customFormat="1" ht="55" customHeight="1">
      <c r="A335" s="12" t="s">
        <v>772</v>
      </c>
      <c r="B335" s="13"/>
      <c r="C335" s="15" t="str">
        <f>IFERROR(VLOOKUP(VENTAS4[[#This Row],[Code]],STOCK[],5,FALSE),"-")</f>
        <v xml:space="preserve"> Vestido slip dragón</v>
      </c>
    </row>
    <row r="336" spans="1:3" s="14" customFormat="1" ht="55" customHeight="1">
      <c r="A336" s="12" t="s">
        <v>773</v>
      </c>
      <c r="B336" s="13"/>
      <c r="C336" s="15" t="str">
        <f>IFERROR(VLOOKUP(VENTAS4[[#This Row],[Code]],STOCK[],5,FALSE),"-")</f>
        <v>Vestido corto de punto</v>
      </c>
    </row>
    <row r="337" spans="1:3" s="14" customFormat="1" ht="55" customHeight="1">
      <c r="A337" s="12" t="s">
        <v>774</v>
      </c>
      <c r="B337" s="13"/>
      <c r="C337" s="15" t="str">
        <f>IFERROR(VLOOKUP(VENTAS4[[#This Row],[Code]],STOCK[],5,FALSE),"-")</f>
        <v>Body tong H&amp;M</v>
      </c>
    </row>
    <row r="338" spans="1:3" s="14" customFormat="1" ht="55" customHeight="1">
      <c r="A338" s="12" t="s">
        <v>775</v>
      </c>
      <c r="B338" s="13"/>
      <c r="C338" s="15" t="str">
        <f>IFERROR(VLOOKUP(VENTAS4[[#This Row],[Code]],STOCK[],5,FALSE),"-")</f>
        <v>Top bandeau</v>
      </c>
    </row>
    <row r="339" spans="1:3" s="14" customFormat="1" ht="55" customHeight="1">
      <c r="A339" s="12" t="s">
        <v>776</v>
      </c>
      <c r="B339" s="13"/>
      <c r="C339" s="15" t="str">
        <f>IFERROR(VLOOKUP(VENTAS4[[#This Row],[Code]],STOCK[],5,FALSE),"-")</f>
        <v>Pantalón elegante de tela brillosa H&amp;M</v>
      </c>
    </row>
    <row r="340" spans="1:3" s="14" customFormat="1" ht="55" customHeight="1">
      <c r="A340" s="12" t="s">
        <v>777</v>
      </c>
      <c r="B340" s="13"/>
      <c r="C340" s="15" t="str">
        <f>IFERROR(VLOOKUP(VENTAS4[[#This Row],[Code]],STOCK[],5,FALSE),"-")</f>
        <v>Vestido con cordón de ajuste H&amp;M</v>
      </c>
    </row>
    <row r="341" spans="1:3" s="14" customFormat="1" ht="55" customHeight="1">
      <c r="A341" s="12" t="s">
        <v>778</v>
      </c>
      <c r="B341" s="13"/>
      <c r="C341" s="15" t="str">
        <f>IFERROR(VLOOKUP(VENTAS4[[#This Row],[Code]],STOCK[],5,FALSE),"-")</f>
        <v>Vestido con cordón de ajuste H&amp;M</v>
      </c>
    </row>
    <row r="342" spans="1:3" s="14" customFormat="1" ht="55" customHeight="1">
      <c r="A342" s="12" t="s">
        <v>779</v>
      </c>
      <c r="B342" s="13"/>
      <c r="C342" s="15" t="str">
        <f>IFERROR(VLOOKUP(VENTAS4[[#This Row],[Code]],STOCK[],5,FALSE),"-")</f>
        <v>Vestido bodycon</v>
      </c>
    </row>
    <row r="343" spans="1:3" s="14" customFormat="1" ht="55" customHeight="1">
      <c r="A343" s="12" t="s">
        <v>780</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781</v>
      </c>
      <c r="B345" s="13"/>
      <c r="C345" s="15" t="str">
        <f>IFERROR(VLOOKUP(VENTAS4[[#This Row],[Code]],STOCK[],5,FALSE),"-")</f>
        <v>Top acanalado sin mangas</v>
      </c>
    </row>
    <row r="346" spans="1:3" s="14" customFormat="1" ht="55" customHeight="1">
      <c r="A346" s="12" t="s">
        <v>1498</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782</v>
      </c>
      <c r="B349" s="13"/>
      <c r="C349" s="15" t="str">
        <f>IFERROR(VLOOKUP(VENTAS4[[#This Row],[Code]],STOCK[],5,FALSE),"-")</f>
        <v>Vestido de un hombro</v>
      </c>
    </row>
    <row r="350" spans="1:3" s="14" customFormat="1" ht="55" customHeight="1">
      <c r="A350" s="12" t="s">
        <v>783</v>
      </c>
      <c r="B350" s="13"/>
      <c r="C350" s="15" t="str">
        <f>IFERROR(VLOOKUP(VENTAS4[[#This Row],[Code]],STOCK[],5,FALSE),"-")</f>
        <v>Vestido corto azul real</v>
      </c>
    </row>
    <row r="351" spans="1:3" s="14" customFormat="1" ht="55" customHeight="1">
      <c r="A351" s="12" t="s">
        <v>784</v>
      </c>
      <c r="B351" s="13"/>
      <c r="C351" s="15" t="str">
        <f>IFERROR(VLOOKUP(VENTAS4[[#This Row],[Code]],STOCK[],5,FALSE),"-")</f>
        <v>Vestido corto azul real</v>
      </c>
    </row>
    <row r="352" spans="1:3" s="14" customFormat="1" ht="55" customHeight="1">
      <c r="A352" s="12" t="s">
        <v>785</v>
      </c>
      <c r="B352" s="13"/>
      <c r="C352" s="15" t="str">
        <f>IFERROR(VLOOKUP(VENTAS4[[#This Row],[Code]],STOCK[],5,FALSE),"-")</f>
        <v>Sostén Push-up</v>
      </c>
    </row>
    <row r="353" spans="1:3" s="14" customFormat="1" ht="55" customHeight="1">
      <c r="A353" s="12" t="s">
        <v>786</v>
      </c>
      <c r="B353" s="13"/>
      <c r="C353" s="15" t="str">
        <f>IFERROR(VLOOKUP(VENTAS4[[#This Row],[Code]],STOCK[],5,FALSE),"-")</f>
        <v>Sostén Push-up</v>
      </c>
    </row>
    <row r="354" spans="1:3" s="14" customFormat="1" ht="55" customHeight="1">
      <c r="A354" s="12" t="s">
        <v>787</v>
      </c>
      <c r="B354" s="13"/>
      <c r="C354" s="15" t="str">
        <f>IFERROR(VLOOKUP(VENTAS4[[#This Row],[Code]],STOCK[],5,FALSE),"-")</f>
        <v>Pants ajustados</v>
      </c>
    </row>
    <row r="355" spans="1:3" s="14" customFormat="1" ht="55" customHeight="1">
      <c r="A355" s="12" t="s">
        <v>788</v>
      </c>
      <c r="B355" s="13"/>
      <c r="C355" s="15" t="str">
        <f>IFERROR(VLOOKUP(VENTAS4[[#This Row],[Code]],STOCK[],5,FALSE),"-")</f>
        <v>Short denim</v>
      </c>
    </row>
    <row r="356" spans="1:3" s="14" customFormat="1" ht="55" customHeight="1">
      <c r="A356" s="12" t="s">
        <v>789</v>
      </c>
      <c r="B356" s="13"/>
      <c r="C356" s="15" t="str">
        <f>IFERROR(VLOOKUP(VENTAS4[[#This Row],[Code]],STOCK[],5,FALSE),"-")</f>
        <v>Jean slim fit</v>
      </c>
    </row>
    <row r="357" spans="1:3" s="14" customFormat="1" ht="55" customHeight="1">
      <c r="A357" s="12" t="s">
        <v>790</v>
      </c>
      <c r="B357" s="13"/>
      <c r="C357" s="15" t="str">
        <f>IFERROR(VLOOKUP(VENTAS4[[#This Row],[Code]],STOCK[],5,FALSE),"-")</f>
        <v>Sandalias trenzadas</v>
      </c>
    </row>
    <row r="358" spans="1:3" s="14" customFormat="1" ht="55" customHeight="1">
      <c r="A358" s="12" t="s">
        <v>792</v>
      </c>
      <c r="B358" s="13"/>
      <c r="C358" s="15" t="str">
        <f>IFERROR(VLOOKUP(VENTAS4[[#This Row],[Code]],STOCK[],5,FALSE),"-")</f>
        <v>Sandalias Rojas</v>
      </c>
    </row>
    <row r="359" spans="1:3" s="14" customFormat="1" ht="55" customHeight="1">
      <c r="A359" s="12" t="s">
        <v>791</v>
      </c>
      <c r="B359" s="13"/>
      <c r="C359" s="15" t="str">
        <f>IFERROR(VLOOKUP(VENTAS4[[#This Row],[Code]],STOCK[],5,FALSE),"-")</f>
        <v>Sandalias Trenzadas</v>
      </c>
    </row>
    <row r="360" spans="1:3" s="14" customFormat="1" ht="55" customHeight="1">
      <c r="A360" s="12" t="s">
        <v>793</v>
      </c>
      <c r="B360" s="13"/>
      <c r="C360" s="15" t="str">
        <f>IFERROR(VLOOKUP(VENTAS4[[#This Row],[Code]],STOCK[],5,FALSE),"-")</f>
        <v>Sandalias Trenzadas</v>
      </c>
    </row>
    <row r="361" spans="1:3" s="14" customFormat="1" ht="55" customHeight="1">
      <c r="A361" s="12" t="s">
        <v>794</v>
      </c>
      <c r="B361" s="13"/>
      <c r="C361" s="15" t="str">
        <f>IFERROR(VLOOKUP(VENTAS4[[#This Row],[Code]],STOCK[],5,FALSE),"-")</f>
        <v>Sandalias anudadas</v>
      </c>
    </row>
    <row r="362" spans="1:3" s="14" customFormat="1" ht="55" customHeight="1">
      <c r="A362" s="12" t="s">
        <v>795</v>
      </c>
      <c r="B362" s="13"/>
      <c r="C362" s="15" t="str">
        <f>IFERROR(VLOOKUP(VENTAS4[[#This Row],[Code]],STOCK[],5,FALSE),"-")</f>
        <v>Sandalias anudadas</v>
      </c>
    </row>
    <row r="363" spans="1:3" s="14" customFormat="1" ht="55" customHeight="1">
      <c r="A363" s="12" t="s">
        <v>796</v>
      </c>
      <c r="B363" s="13"/>
      <c r="C363" s="15" t="str">
        <f>IFERROR(VLOOKUP(VENTAS4[[#This Row],[Code]],STOCK[],5,FALSE),"-")</f>
        <v>Sandalias anudadas</v>
      </c>
    </row>
    <row r="364" spans="1:3" s="14" customFormat="1" ht="55" customHeight="1">
      <c r="A364" s="12" t="s">
        <v>797</v>
      </c>
      <c r="B364" s="13"/>
      <c r="C364" s="15" t="str">
        <f>IFERROR(VLOOKUP(VENTAS4[[#This Row],[Code]],STOCK[],5,FALSE),"-")</f>
        <v>Alpargatas a cuadros</v>
      </c>
    </row>
    <row r="365" spans="1:3" s="14" customFormat="1" ht="55" customHeight="1">
      <c r="A365" s="12" t="s">
        <v>798</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799</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800</v>
      </c>
      <c r="B369" s="13"/>
      <c r="C369" s="15" t="str">
        <f>IFERROR(VLOOKUP(VENTAS4[[#This Row],[Code]],STOCK[],5,FALSE),"-")</f>
        <v>Top berry en tela de algodón</v>
      </c>
    </row>
    <row r="370" spans="1:3" s="14" customFormat="1" ht="55" customHeight="1">
      <c r="A370" s="12" t="s">
        <v>801</v>
      </c>
      <c r="B370" s="13"/>
      <c r="C370" s="15" t="str">
        <f>IFERROR(VLOOKUP(VENTAS4[[#This Row],[Code]],STOCK[],5,FALSE),"-")</f>
        <v>Top Amarillo en tela de algodón</v>
      </c>
    </row>
    <row r="371" spans="1:3" s="14" customFormat="1" ht="55" customHeight="1">
      <c r="A371" s="12" t="s">
        <v>802</v>
      </c>
      <c r="B371" s="13"/>
      <c r="C371" s="15" t="str">
        <f>IFERROR(VLOOKUP(VENTAS4[[#This Row],[Code]],STOCK[],5,FALSE),"-")</f>
        <v>Top Amarillo en tela de algodón</v>
      </c>
    </row>
    <row r="372" spans="1:3" s="14" customFormat="1" ht="55" customHeight="1">
      <c r="A372" s="12" t="s">
        <v>803</v>
      </c>
      <c r="B372" s="13"/>
      <c r="C372" s="15" t="str">
        <f>IFERROR(VLOOKUP(VENTAS4[[#This Row],[Code]],STOCK[],5,FALSE),"-")</f>
        <v>Top Negro en tela de algodón</v>
      </c>
    </row>
    <row r="373" spans="1:3" s="14" customFormat="1" ht="55" customHeight="1">
      <c r="A373" s="12" t="s">
        <v>804</v>
      </c>
      <c r="B373" s="13"/>
      <c r="C373" s="15" t="str">
        <f>IFERROR(VLOOKUP(VENTAS4[[#This Row],[Code]],STOCK[],5,FALSE),"-")</f>
        <v>Top Manga Corta Negro</v>
      </c>
    </row>
    <row r="374" spans="1:3" s="14" customFormat="1" ht="55" customHeight="1">
      <c r="A374" s="12" t="s">
        <v>805</v>
      </c>
      <c r="B374" s="13"/>
      <c r="C374" s="15" t="str">
        <f>IFERROR(VLOOKUP(VENTAS4[[#This Row],[Code]],STOCK[],5,FALSE),"-")</f>
        <v>Gorra de Malla</v>
      </c>
    </row>
    <row r="375" spans="1:3" s="14" customFormat="1" ht="55" customHeight="1">
      <c r="A375" s="12" t="s">
        <v>806</v>
      </c>
      <c r="B375" s="13"/>
      <c r="C375" s="15" t="str">
        <f>IFERROR(VLOOKUP(VENTAS4[[#This Row],[Code]],STOCK[],5,FALSE),"-")</f>
        <v>Visera rosa</v>
      </c>
    </row>
    <row r="376" spans="1:3" s="14" customFormat="1" ht="55" customHeight="1">
      <c r="A376" s="12" t="s">
        <v>807</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808</v>
      </c>
      <c r="B378" s="13"/>
      <c r="C378" s="15" t="str">
        <f>IFERROR(VLOOKUP(VENTAS4[[#This Row],[Code]],STOCK[],5,FALSE),"-")</f>
        <v>Bañador atado a los lados</v>
      </c>
    </row>
    <row r="379" spans="1:3" s="14" customFormat="1" ht="55" customHeight="1">
      <c r="A379" s="12" t="s">
        <v>809</v>
      </c>
      <c r="B379" s="13"/>
      <c r="C379" s="14" t="str">
        <f>IFERROR(VLOOKUP(VENTAS4[[#This Row],[Code]],STOCK[],5,FALSE),"-")</f>
        <v>Bañador floreado</v>
      </c>
    </row>
    <row r="380" spans="1:3" s="14" customFormat="1" ht="55" customHeight="1">
      <c r="A380" s="12" t="s">
        <v>810</v>
      </c>
      <c r="B380" s="13"/>
      <c r="C380" s="14" t="str">
        <f>IFERROR(VLOOKUP(VENTAS4[[#This Row],[Code]],STOCK[],5,FALSE),"-")</f>
        <v>Bañador  animal print</v>
      </c>
    </row>
    <row r="381" spans="1:3" s="14" customFormat="1" ht="55" customHeight="1">
      <c r="A381" s="12" t="s">
        <v>811</v>
      </c>
      <c r="B381" s="13"/>
      <c r="C381" s="14" t="str">
        <f>IFERROR(VLOOKUP(VENTAS4[[#This Row],[Code]],STOCK[],5,FALSE),"-")</f>
        <v>Short de cordón lateral</v>
      </c>
    </row>
    <row r="382" spans="1:3" s="14" customFormat="1" ht="55" customHeight="1">
      <c r="A382" s="12" t="s">
        <v>812</v>
      </c>
      <c r="B382" s="13"/>
      <c r="C382" s="14" t="str">
        <f>IFERROR(VLOOKUP(VENTAS4[[#This Row],[Code]],STOCK[],5,FALSE),"-")</f>
        <v>Vestido slip satinado</v>
      </c>
    </row>
    <row r="383" spans="1:3" s="14" customFormat="1" ht="55" customHeight="1">
      <c r="A383" s="12" t="s">
        <v>813</v>
      </c>
      <c r="B383" s="13"/>
      <c r="C383" s="14" t="str">
        <f>IFERROR(VLOOKUP(VENTAS4[[#This Row],[Code]],STOCK[],5,FALSE),"-")</f>
        <v xml:space="preserve"> Bañador espalda descubierta</v>
      </c>
    </row>
    <row r="384" spans="1:3" s="14" customFormat="1" ht="55" customHeight="1">
      <c r="A384" s="12" t="s">
        <v>814</v>
      </c>
      <c r="B384" s="13"/>
      <c r="C384" s="14" t="str">
        <f>IFERROR(VLOOKUP(VENTAS4[[#This Row],[Code]],STOCK[],5,FALSE),"-")</f>
        <v>Bañador a rayas con lazo</v>
      </c>
    </row>
    <row r="385" spans="1:3" s="14" customFormat="1" ht="55" customHeight="1">
      <c r="A385" s="12" t="s">
        <v>815</v>
      </c>
      <c r="B385" s="13"/>
      <c r="C385" s="15" t="str">
        <f>IFERROR(VLOOKUP(VENTAS4[[#This Row],[Code]],STOCK[],5,FALSE),"-")</f>
        <v>Bañador estampado en contraste</v>
      </c>
    </row>
    <row r="386" spans="1:3" s="14" customFormat="1" ht="55" customHeight="1">
      <c r="A386" s="12" t="s">
        <v>816</v>
      </c>
      <c r="B386" s="13"/>
      <c r="C386" s="15" t="str">
        <f>IFERROR(VLOOKUP(VENTAS4[[#This Row],[Code]],STOCK[],5,FALSE),"-")</f>
        <v>Vestido slip de espalda corrida</v>
      </c>
    </row>
    <row r="387" spans="1:3" s="14" customFormat="1" ht="55" customHeight="1">
      <c r="A387" s="12" t="s">
        <v>817</v>
      </c>
      <c r="B387" s="13"/>
      <c r="C387" s="15" t="str">
        <f>IFERROR(VLOOKUP(VENTAS4[[#This Row],[Code]],STOCK[],5,FALSE),"-")</f>
        <v>Top de cuello asimétrico</v>
      </c>
    </row>
    <row r="388" spans="1:3" s="14" customFormat="1" ht="55" customHeight="1">
      <c r="A388" s="12" t="s">
        <v>818</v>
      </c>
      <c r="B388" s="13"/>
      <c r="C388" s="15" t="str">
        <f>IFERROR(VLOOKUP(VENTAS4[[#This Row],[Code]],STOCK[],5,FALSE),"-")</f>
        <v>Blusa verde menta vuelos</v>
      </c>
    </row>
    <row r="389" spans="1:3" s="14" customFormat="1" ht="55" customHeight="1">
      <c r="A389" s="12" t="s">
        <v>820</v>
      </c>
      <c r="B389" s="13"/>
      <c r="C389" s="15" t="str">
        <f>IFERROR(VLOOKUP(VENTAS4[[#This Row],[Code]],STOCK[],5,FALSE),"-")</f>
        <v>Blusa atada bohemia</v>
      </c>
    </row>
    <row r="390" spans="1:3" s="14" customFormat="1" ht="55" customHeight="1">
      <c r="A390" s="12" t="s">
        <v>821</v>
      </c>
      <c r="B390" s="13"/>
      <c r="C390" s="15" t="str">
        <f>IFERROR(VLOOKUP(VENTAS4[[#This Row],[Code]],STOCK[],5,FALSE),"-")</f>
        <v>Blusa estampada amplia</v>
      </c>
    </row>
    <row r="391" spans="1:3" s="14" customFormat="1" ht="55" customHeight="1">
      <c r="A391" s="12" t="s">
        <v>819</v>
      </c>
      <c r="B391" s="13"/>
      <c r="C391" s="15" t="str">
        <f>IFERROR(VLOOKUP(VENTAS4[[#This Row],[Code]],STOCK[],5,FALSE),"-")</f>
        <v xml:space="preserve">Bikini Rosa Viejo Satinado </v>
      </c>
    </row>
    <row r="392" spans="1:3" s="14" customFormat="1" ht="55" customHeight="1">
      <c r="A392" s="12" t="s">
        <v>822</v>
      </c>
      <c r="B392" s="13"/>
      <c r="C392" s="15" t="str">
        <f>IFERROR(VLOOKUP(VENTAS4[[#This Row],[Code]],STOCK[],5,FALSE),"-")</f>
        <v>Bikini cintura alta</v>
      </c>
    </row>
    <row r="393" spans="1:3" s="14" customFormat="1" ht="55" customHeight="1">
      <c r="A393" s="12" t="s">
        <v>823</v>
      </c>
      <c r="B393" s="13"/>
      <c r="C393" s="15" t="str">
        <f>IFERROR(VLOOKUP(VENTAS4[[#This Row],[Code]],STOCK[],5,FALSE),"-")</f>
        <v>Set de bikini malva</v>
      </c>
    </row>
    <row r="394" spans="1:3" s="14" customFormat="1" ht="55" customHeight="1">
      <c r="A394" s="12" t="s">
        <v>824</v>
      </c>
      <c r="B394" s="13"/>
      <c r="C394" s="15" t="str">
        <f>IFERROR(VLOOKUP(VENTAS4[[#This Row],[Code]],STOCK[],5,FALSE),"-")</f>
        <v>Vestido estampado malva</v>
      </c>
    </row>
    <row r="395" spans="1:3" s="14" customFormat="1" ht="55" customHeight="1">
      <c r="A395" s="12" t="s">
        <v>825</v>
      </c>
      <c r="B395" s="13"/>
      <c r="C395" s="15" t="str">
        <f>IFERROR(VLOOKUP(VENTAS4[[#This Row],[Code]],STOCK[],5,FALSE),"-")</f>
        <v>Rubor rosa</v>
      </c>
    </row>
    <row r="396" spans="1:3" s="14" customFormat="1" ht="55" customHeight="1">
      <c r="A396" s="12" t="s">
        <v>826</v>
      </c>
      <c r="B396" s="13"/>
      <c r="C396" s="15" t="str">
        <f>IFERROR(VLOOKUP(VENTAS4[[#This Row],[Code]],STOCK[],5,FALSE),"-")</f>
        <v>Vestido pasión</v>
      </c>
    </row>
    <row r="397" spans="1:3" s="14" customFormat="1" ht="55" customHeight="1">
      <c r="A397" s="12" t="s">
        <v>827</v>
      </c>
      <c r="B397" s="13"/>
      <c r="C397" s="15" t="str">
        <f>IFERROR(VLOOKUP(VENTAS4[[#This Row],[Code]],STOCK[],5,FALSE),"-")</f>
        <v>Blusa naranja electra</v>
      </c>
    </row>
    <row r="398" spans="1:3" s="14" customFormat="1" ht="55" customHeight="1">
      <c r="A398" s="12" t="s">
        <v>828</v>
      </c>
      <c r="B398" s="13"/>
      <c r="C398" s="15" t="str">
        <f>IFERROR(VLOOKUP(VENTAS4[[#This Row],[Code]],STOCK[],5,FALSE),"-")</f>
        <v>Pareo corazón</v>
      </c>
    </row>
    <row r="399" spans="1:3" s="14" customFormat="1" ht="55" customHeight="1">
      <c r="A399" s="12" t="s">
        <v>829</v>
      </c>
      <c r="B399" s="13"/>
      <c r="C399" s="15" t="str">
        <f>IFERROR(VLOOKUP(VENTAS4[[#This Row],[Code]],STOCK[],5,FALSE),"-")</f>
        <v>Top de malla sexy</v>
      </c>
    </row>
    <row r="400" spans="1:3" s="14" customFormat="1" ht="55" customHeight="1">
      <c r="A400" s="12" t="s">
        <v>830</v>
      </c>
      <c r="B400" s="13"/>
      <c r="C400" s="15" t="str">
        <f>IFERROR(VLOOKUP(VENTAS4[[#This Row],[Code]],STOCK[],5,FALSE),"-")</f>
        <v>Top escote corazón</v>
      </c>
    </row>
    <row r="401" spans="1:3" s="14" customFormat="1" ht="55" customHeight="1">
      <c r="A401" s="12" t="s">
        <v>831</v>
      </c>
      <c r="B401" s="13"/>
      <c r="C401" s="15" t="str">
        <f>IFERROR(VLOOKUP(VENTAS4[[#This Row],[Code]],STOCK[],5,FALSE),"-")</f>
        <v>Top escote corazón</v>
      </c>
    </row>
    <row r="402" spans="1:3" s="14" customFormat="1" ht="55" customHeight="1">
      <c r="A402" s="12" t="s">
        <v>832</v>
      </c>
      <c r="B402" s="13"/>
      <c r="C402" s="15" t="str">
        <f>IFERROR(VLOOKUP(VENTAS4[[#This Row],[Code]],STOCK[],5,FALSE),"-")</f>
        <v>Falda rosa brillante</v>
      </c>
    </row>
    <row r="403" spans="1:3" s="14" customFormat="1" ht="55" customHeight="1">
      <c r="A403" s="12" t="s">
        <v>833</v>
      </c>
      <c r="B403" s="13"/>
      <c r="C403" s="15" t="str">
        <f>IFERROR(VLOOKUP(VENTAS4[[#This Row],[Code]],STOCK[],5,FALSE),"-")</f>
        <v>Kimono Maxi elegante</v>
      </c>
    </row>
    <row r="404" spans="1:3" s="14" customFormat="1" ht="55" customHeight="1">
      <c r="A404" s="12" t="s">
        <v>834</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835</v>
      </c>
      <c r="B406" s="13"/>
      <c r="C406" s="15" t="str">
        <f>IFERROR(VLOOKUP(VENTAS4[[#This Row],[Code]],STOCK[],5,FALSE),"-")</f>
        <v>Gafas anchas de moda</v>
      </c>
    </row>
    <row r="407" spans="1:3" s="14" customFormat="1" ht="55" customHeight="1">
      <c r="A407" s="12" t="s">
        <v>836</v>
      </c>
      <c r="B407" s="13"/>
      <c r="C407" s="15" t="str">
        <f>IFERROR(VLOOKUP(VENTAS4[[#This Row],[Code]],STOCK[],5,FALSE),"-")</f>
        <v>Vestido Ajustado brillo</v>
      </c>
    </row>
    <row r="408" spans="1:3" s="14" customFormat="1" ht="55" customHeight="1">
      <c r="A408" s="12" t="s">
        <v>837</v>
      </c>
      <c r="B408" s="13"/>
      <c r="C408" s="15" t="str">
        <f>IFERROR(VLOOKUP(VENTAS4[[#This Row],[Code]],STOCK[],5,FALSE),"-")</f>
        <v>Vestido venturina</v>
      </c>
    </row>
    <row r="409" spans="1:3" s="14" customFormat="1" ht="55" customHeight="1">
      <c r="A409" s="12" t="s">
        <v>838</v>
      </c>
      <c r="B409" s="13"/>
      <c r="C409" s="15" t="str">
        <f>IFERROR(VLOOKUP(VENTAS4[[#This Row],[Code]],STOCK[],5,FALSE),"-")</f>
        <v>Bikini Rosa canalé</v>
      </c>
    </row>
    <row r="410" spans="1:3" s="14" customFormat="1" ht="55" customHeight="1">
      <c r="A410" s="12" t="s">
        <v>839</v>
      </c>
      <c r="B410" s="13"/>
      <c r="C410" s="15" t="str">
        <f>IFERROR(VLOOKUP(VENTAS4[[#This Row],[Code]],STOCK[],5,FALSE),"-")</f>
        <v>Bikini rosa canalé</v>
      </c>
    </row>
    <row r="411" spans="1:3" s="14" customFormat="1" ht="55" customHeight="1">
      <c r="A411" s="12" t="s">
        <v>840</v>
      </c>
      <c r="B411" s="13"/>
      <c r="C411" s="15" t="str">
        <f>IFERROR(VLOOKUP(VENTAS4[[#This Row],[Code]],STOCK[],5,FALSE),"-")</f>
        <v>Vestido puerina</v>
      </c>
    </row>
    <row r="412" spans="1:3" s="14" customFormat="1" ht="55" customHeight="1">
      <c r="A412" s="12" t="s">
        <v>841</v>
      </c>
      <c r="B412" s="13"/>
      <c r="C412" s="15" t="str">
        <f>IFERROR(VLOOKUP(VENTAS4[[#This Row],[Code]],STOCK[],5,FALSE),"-")</f>
        <v>Bikini push up</v>
      </c>
    </row>
    <row r="413" spans="1:3" s="14" customFormat="1" ht="55" customHeight="1">
      <c r="A413" s="12" t="s">
        <v>842</v>
      </c>
      <c r="B413" s="13"/>
      <c r="C413" s="15" t="str">
        <f>IFERROR(VLOOKUP(VENTAS4[[#This Row],[Code]],STOCK[],5,FALSE),"-")</f>
        <v>Sandalias tacón grueso BAZAR</v>
      </c>
    </row>
    <row r="414" spans="1:3" s="14" customFormat="1" ht="55" customHeight="1">
      <c r="A414" s="12" t="s">
        <v>975</v>
      </c>
      <c r="B414" s="13"/>
      <c r="C414" s="15" t="str">
        <f>IFERROR(VLOOKUP(VENTAS4[[#This Row],[Code]],STOCK[],5,FALSE),"-")</f>
        <v>Calzado hombre dos tonos</v>
      </c>
    </row>
    <row r="415" spans="1:3" s="14" customFormat="1" ht="55" customHeight="1">
      <c r="A415" s="12" t="s">
        <v>974</v>
      </c>
      <c r="B415" s="13"/>
      <c r="C415" s="15" t="str">
        <f>IFERROR(VLOOKUP(VENTAS4[[#This Row],[Code]],STOCK[],5,FALSE),"-")</f>
        <v>Sandalias animal print de tacón</v>
      </c>
    </row>
    <row r="416" spans="1:3" s="14" customFormat="1" ht="55" customHeight="1">
      <c r="A416" s="12" t="s">
        <v>973</v>
      </c>
      <c r="B416" s="13"/>
      <c r="C416" s="15" t="str">
        <f>IFERROR(VLOOKUP(VENTAS4[[#This Row],[Code]],STOCK[],5,FALSE),"-")</f>
        <v>Brasier de encaje_Negro Unitalla</v>
      </c>
    </row>
    <row r="417" spans="1:3" s="14" customFormat="1" ht="55" customHeight="1">
      <c r="A417" s="12" t="s">
        <v>843</v>
      </c>
      <c r="B417" s="13"/>
      <c r="C417" s="15" t="str">
        <f>IFERROR(VLOOKUP(VENTAS4[[#This Row],[Code]],STOCK[],5,FALSE),"-")</f>
        <v>Brasier de encaje blanco</v>
      </c>
    </row>
    <row r="418" spans="1:3" s="14" customFormat="1" ht="55" customHeight="1">
      <c r="A418" s="12" t="s">
        <v>844</v>
      </c>
      <c r="B418" s="13"/>
      <c r="C418" s="15" t="str">
        <f>IFERROR(VLOOKUP(VENTAS4[[#This Row],[Code]],STOCK[],5,FALSE),"-")</f>
        <v>Braguitas invisibles</v>
      </c>
    </row>
    <row r="419" spans="1:3" s="14" customFormat="1" ht="55" customHeight="1">
      <c r="A419" s="12" t="s">
        <v>845</v>
      </c>
      <c r="B419" s="13"/>
      <c r="C419" s="15" t="str">
        <f>IFERROR(VLOOKUP(VENTAS4[[#This Row],[Code]],STOCK[],5,FALSE),"-")</f>
        <v>Base para maquillaje</v>
      </c>
    </row>
    <row r="420" spans="1:3" s="14" customFormat="1" ht="55" customHeight="1">
      <c r="A420" s="12" t="s">
        <v>846</v>
      </c>
      <c r="B420" s="13"/>
      <c r="C420" s="15" t="str">
        <f>IFERROR(VLOOKUP(VENTAS4[[#This Row],[Code]],STOCK[],5,FALSE),"-")</f>
        <v>Falda ajustada (hacer foto)</v>
      </c>
    </row>
    <row r="421" spans="1:3" s="14" customFormat="1" ht="55" customHeight="1">
      <c r="A421" s="12" t="s">
        <v>847</v>
      </c>
      <c r="B421" s="13"/>
      <c r="C421" s="15" t="str">
        <f>IFERROR(VLOOKUP(VENTAS4[[#This Row],[Code]],STOCK[],5,FALSE),"-")</f>
        <v>Braguitas invisibles</v>
      </c>
    </row>
    <row r="422" spans="1:3" s="14" customFormat="1" ht="55" customHeight="1">
      <c r="A422" s="12" t="s">
        <v>848</v>
      </c>
      <c r="B422" s="13"/>
      <c r="C422" s="15" t="str">
        <f>IFERROR(VLOOKUP(VENTAS4[[#This Row],[Code]],STOCK[],5,FALSE),"-")</f>
        <v>Top Cuello encaje y mangas abombadas</v>
      </c>
    </row>
    <row r="423" spans="1:3" s="14" customFormat="1" ht="55" customHeight="1">
      <c r="A423" s="12" t="s">
        <v>849</v>
      </c>
      <c r="B423" s="13"/>
      <c r="C423" s="15" t="str">
        <f>IFERROR(VLOOKUP(VENTAS4[[#This Row],[Code]],STOCK[],5,FALSE),"-")</f>
        <v>Top Cisne Blanco</v>
      </c>
    </row>
    <row r="424" spans="1:3" s="14" customFormat="1" ht="55" customHeight="1">
      <c r="A424" s="12" t="s">
        <v>850</v>
      </c>
      <c r="B424" s="13"/>
      <c r="C424" s="15" t="str">
        <f>IFERROR(VLOOKUP(VENTAS4[[#This Row],[Code]],STOCK[],5,FALSE),"-")</f>
        <v>Top Cisne Blanco</v>
      </c>
    </row>
    <row r="425" spans="1:3" s="14" customFormat="1" ht="55" customHeight="1">
      <c r="A425" s="12" t="s">
        <v>432</v>
      </c>
      <c r="B425" s="13"/>
      <c r="C425" s="15" t="str">
        <f>IFERROR(VLOOKUP(VENTAS4[[#This Row],[Code]],STOCK[],5,FALSE),"-")</f>
        <v>Bañador con adorno de malla</v>
      </c>
    </row>
    <row r="426" spans="1:3" s="14" customFormat="1" ht="55" customHeight="1">
      <c r="A426" s="12" t="s">
        <v>851</v>
      </c>
      <c r="B426" s="13"/>
      <c r="C426" s="15" t="str">
        <f>IFERROR(VLOOKUP(VENTAS4[[#This Row],[Code]],STOCK[],5,FALSE),"-")</f>
        <v>Bañador con adorno de malla</v>
      </c>
    </row>
    <row r="427" spans="1:3" s="14" customFormat="1" ht="55" customHeight="1">
      <c r="A427" s="12" t="s">
        <v>852</v>
      </c>
      <c r="B427" s="13"/>
      <c r="C427" s="15" t="str">
        <f>IFERROR(VLOOKUP(VENTAS4[[#This Row],[Code]],STOCK[],5,FALSE),"-")</f>
        <v>Bañador con adorno de malla</v>
      </c>
    </row>
    <row r="428" spans="1:3" s="14" customFormat="1" ht="55" customHeight="1">
      <c r="A428" s="12" t="s">
        <v>853</v>
      </c>
      <c r="B428" s="13"/>
      <c r="C428" s="15" t="str">
        <f>IFERROR(VLOOKUP(VENTAS4[[#This Row],[Code]],STOCK[],5,FALSE),"-")</f>
        <v>Maxi Vestido Fruncido</v>
      </c>
    </row>
    <row r="429" spans="1:3" s="14" customFormat="1" ht="55" customHeight="1">
      <c r="A429" s="12" t="s">
        <v>854</v>
      </c>
      <c r="B429" s="13"/>
      <c r="C429" s="15" t="str">
        <f>IFERROR(VLOOKUP(VENTAS4[[#This Row],[Code]],STOCK[],5,FALSE),"-")</f>
        <v>Maxi Vestido Fruncido</v>
      </c>
    </row>
    <row r="430" spans="1:3" s="14" customFormat="1" ht="55" customHeight="1">
      <c r="A430" s="12" t="s">
        <v>855</v>
      </c>
      <c r="B430" s="13"/>
      <c r="C430" s="15" t="str">
        <f>IFERROR(VLOOKUP(VENTAS4[[#This Row],[Code]],STOCK[],5,FALSE),"-")</f>
        <v>Maxi Vestido Fruncido</v>
      </c>
    </row>
    <row r="431" spans="1:3" s="14" customFormat="1" ht="55" customHeight="1">
      <c r="A431" s="12" t="s">
        <v>856</v>
      </c>
      <c r="B431" s="13"/>
      <c r="C431" s="15" t="str">
        <f>IFERROR(VLOOKUP(VENTAS4[[#This Row],[Code]],STOCK[],5,FALSE),"-")</f>
        <v>Bikini Floral</v>
      </c>
    </row>
    <row r="432" spans="1:3" s="14" customFormat="1" ht="55" customHeight="1">
      <c r="A432" s="12" t="s">
        <v>858</v>
      </c>
      <c r="B432" s="13"/>
      <c r="C432" s="15" t="str">
        <f>IFERROR(VLOOKUP(VENTAS4[[#This Row],[Code]],STOCK[],5,FALSE),"-")</f>
        <v>Bikini Floral</v>
      </c>
    </row>
    <row r="433" spans="1:3" s="14" customFormat="1" ht="55" customHeight="1">
      <c r="A433" s="12" t="s">
        <v>859</v>
      </c>
      <c r="B433" s="13"/>
      <c r="C433" s="15" t="str">
        <f>IFERROR(VLOOKUP(VENTAS4[[#This Row],[Code]],STOCK[],5,FALSE),"-")</f>
        <v xml:space="preserve"> Top Cuello V Verde</v>
      </c>
    </row>
    <row r="434" spans="1:3" s="14" customFormat="1" ht="55" customHeight="1">
      <c r="A434" s="12" t="s">
        <v>433</v>
      </c>
      <c r="B434" s="13"/>
      <c r="C434" s="15" t="str">
        <f>IFERROR(VLOOKUP(VENTAS4[[#This Row],[Code]],STOCK[],5,FALSE),"-")</f>
        <v>Bañador Surf</v>
      </c>
    </row>
    <row r="435" spans="1:3" s="14" customFormat="1" ht="55" customHeight="1">
      <c r="A435" s="12" t="s">
        <v>860</v>
      </c>
      <c r="B435" s="13"/>
      <c r="C435" s="15" t="str">
        <f>IFERROR(VLOOKUP(VENTAS4[[#This Row],[Code]],STOCK[],5,FALSE),"-")</f>
        <v>Bañador de pierna alta</v>
      </c>
    </row>
    <row r="436" spans="1:3" s="14" customFormat="1" ht="55" customHeight="1">
      <c r="A436" s="12" t="s">
        <v>434</v>
      </c>
      <c r="B436" s="13"/>
      <c r="C436" s="15" t="str">
        <f>IFERROR(VLOOKUP(VENTAS4[[#This Row],[Code]],STOCK[],5,FALSE),"-")</f>
        <v>Camiseta con figura</v>
      </c>
    </row>
    <row r="437" spans="1:3" s="14" customFormat="1" ht="55" customHeight="1">
      <c r="A437" s="12" t="s">
        <v>861</v>
      </c>
      <c r="B437" s="13"/>
      <c r="C437" s="15" t="str">
        <f>IFERROR(VLOOKUP(VENTAS4[[#This Row],[Code]],STOCK[],5,FALSE),"-")</f>
        <v>Camiseta con Dibujo</v>
      </c>
    </row>
    <row r="438" spans="1:3" s="14" customFormat="1" ht="55" customHeight="1">
      <c r="A438" s="12" t="s">
        <v>862</v>
      </c>
      <c r="B438" s="13"/>
      <c r="C438" s="15" t="str">
        <f>IFERROR(VLOOKUP(VENTAS4[[#This Row],[Code]],STOCK[],5,FALSE),"-")</f>
        <v xml:space="preserve">Vestido de lunares </v>
      </c>
    </row>
    <row r="439" spans="1:3" s="14" customFormat="1" ht="55" customHeight="1">
      <c r="A439" s="12" t="s">
        <v>863</v>
      </c>
      <c r="B439" s="13"/>
      <c r="C439" s="15" t="str">
        <f>IFERROR(VLOOKUP(VENTAS4[[#This Row],[Code]],STOCK[],5,FALSE),"-")</f>
        <v>Vestido de lunares</v>
      </c>
    </row>
    <row r="440" spans="1:3" s="14" customFormat="1" ht="55" customHeight="1">
      <c r="A440" s="12" t="s">
        <v>435</v>
      </c>
      <c r="B440" s="13"/>
      <c r="C440" s="15" t="str">
        <f>IFERROR(VLOOKUP(VENTAS4[[#This Row],[Code]],STOCK[],5,FALSE),"-")</f>
        <v>Pantaloneta Roja</v>
      </c>
    </row>
    <row r="441" spans="1:3" s="14" customFormat="1" ht="55" customHeight="1">
      <c r="A441" s="12" t="s">
        <v>864</v>
      </c>
      <c r="B441" s="13"/>
      <c r="C441" s="15" t="str">
        <f>IFERROR(VLOOKUP(VENTAS4[[#This Row],[Code]],STOCK[],5,FALSE),"-")</f>
        <v>Pantaloneta Roja</v>
      </c>
    </row>
    <row r="442" spans="1:3" s="14" customFormat="1" ht="55" customHeight="1">
      <c r="A442" s="12" t="s">
        <v>436</v>
      </c>
      <c r="B442" s="13"/>
      <c r="C442" s="15" t="str">
        <f>IFERROR(VLOOKUP(VENTAS4[[#This Row],[Code]],STOCK[],5,FALSE),"-")</f>
        <v>Pantaloneta Roja</v>
      </c>
    </row>
    <row r="443" spans="1:3" s="14" customFormat="1" ht="55" customHeight="1">
      <c r="A443" s="12" t="s">
        <v>865</v>
      </c>
      <c r="B443" s="13"/>
      <c r="C443" s="15" t="str">
        <f>IFERROR(VLOOKUP(VENTAS4[[#This Row],[Code]],STOCK[],5,FALSE),"-")</f>
        <v>Falda de trabajo</v>
      </c>
    </row>
    <row r="444" spans="1:3" s="14" customFormat="1" ht="55" customHeight="1">
      <c r="A444" s="12" t="s">
        <v>866</v>
      </c>
      <c r="B444" s="13"/>
      <c r="C444" s="15" t="str">
        <f>IFERROR(VLOOKUP(VENTAS4[[#This Row],[Code]],STOCK[],5,FALSE),"-")</f>
        <v>Falda de trabajo</v>
      </c>
    </row>
    <row r="445" spans="1:3" s="14" customFormat="1" ht="55" customHeight="1">
      <c r="A445" s="12" t="s">
        <v>867</v>
      </c>
      <c r="B445" s="13"/>
      <c r="C445" s="15" t="str">
        <f>IFERROR(VLOOKUP(VENTAS4[[#This Row],[Code]],STOCK[],5,FALSE),"-")</f>
        <v>Falda de trabajo</v>
      </c>
    </row>
    <row r="446" spans="1:3" s="14" customFormat="1" ht="55" customHeight="1">
      <c r="A446" s="12" t="s">
        <v>857</v>
      </c>
      <c r="B446" s="13"/>
      <c r="C446" s="15" t="str">
        <f>IFERROR(VLOOKUP(VENTAS4[[#This Row],[Code]],STOCK[],5,FALSE),"-")</f>
        <v>Falda de trabajo</v>
      </c>
    </row>
    <row r="447" spans="1:3" s="14" customFormat="1" ht="55" customHeight="1">
      <c r="A447" s="12" t="s">
        <v>868</v>
      </c>
      <c r="B447" s="13"/>
      <c r="C447" s="15" t="str">
        <f>IFERROR(VLOOKUP(VENTAS4[[#This Row],[Code]],STOCK[],5,FALSE),"-")</f>
        <v>Bañador de pierna alta</v>
      </c>
    </row>
    <row r="448" spans="1:3" s="14" customFormat="1" ht="55" customHeight="1">
      <c r="A448" s="12" t="s">
        <v>869</v>
      </c>
      <c r="B448" s="13"/>
      <c r="C448" s="15" t="str">
        <f>IFERROR(VLOOKUP(VENTAS4[[#This Row],[Code]],STOCK[],5,FALSE),"-")</f>
        <v>Bañador con zíper de pierna alta</v>
      </c>
    </row>
    <row r="449" spans="1:3" s="14" customFormat="1" ht="55" customHeight="1">
      <c r="A449" s="12" t="s">
        <v>870</v>
      </c>
      <c r="B449" s="13"/>
      <c r="C449" s="15" t="str">
        <f>IFERROR(VLOOKUP(VENTAS4[[#This Row],[Code]],STOCK[],5,FALSE),"-")</f>
        <v>Vestido tropical</v>
      </c>
    </row>
    <row r="450" spans="1:3" s="14" customFormat="1" ht="55" customHeight="1">
      <c r="A450" s="12" t="s">
        <v>871</v>
      </c>
      <c r="B450" s="13"/>
      <c r="C450" s="15" t="str">
        <f>IFERROR(VLOOKUP(VENTAS4[[#This Row],[Code]],STOCK[],5,FALSE),"-")</f>
        <v>Vestido Tropical</v>
      </c>
    </row>
    <row r="451" spans="1:3" s="14" customFormat="1" ht="55" customHeight="1">
      <c r="A451" s="12" t="s">
        <v>438</v>
      </c>
      <c r="B451" s="13"/>
      <c r="C451" s="15" t="str">
        <f>IFERROR(VLOOKUP(VENTAS4[[#This Row],[Code]],STOCK[],5,FALSE),"-")</f>
        <v>Vestido Tropical</v>
      </c>
    </row>
    <row r="452" spans="1:3" s="14" customFormat="1" ht="55" customHeight="1">
      <c r="A452" s="12" t="s">
        <v>872</v>
      </c>
      <c r="B452" s="13"/>
      <c r="C452" s="15" t="str">
        <f>IFERROR(VLOOKUP(VENTAS4[[#This Row],[Code]],STOCK[],5,FALSE),"-")</f>
        <v>Vestido Tropical</v>
      </c>
    </row>
    <row r="453" spans="1:3" s="14" customFormat="1" ht="55" customHeight="1">
      <c r="A453" s="12" t="s">
        <v>873</v>
      </c>
      <c r="B453" s="13"/>
      <c r="C453" s="15" t="str">
        <f>IFERROR(VLOOKUP(VENTAS4[[#This Row],[Code]],STOCK[],5,FALSE),"-")</f>
        <v xml:space="preserve"> Top Básico Business Crema</v>
      </c>
    </row>
    <row r="454" spans="1:3" s="14" customFormat="1" ht="55" customHeight="1">
      <c r="A454" s="12" t="s">
        <v>874</v>
      </c>
      <c r="B454" s="13"/>
      <c r="C454" s="15" t="str">
        <f>IFERROR(VLOOKUP(VENTAS4[[#This Row],[Code]],STOCK[],5,FALSE),"-")</f>
        <v xml:space="preserve"> Top Básico Business </v>
      </c>
    </row>
    <row r="455" spans="1:3" s="14" customFormat="1" ht="55" customHeight="1">
      <c r="A455" s="12" t="s">
        <v>875</v>
      </c>
      <c r="B455" s="13"/>
      <c r="C455" s="15" t="str">
        <f>IFERROR(VLOOKUP(VENTAS4[[#This Row],[Code]],STOCK[],5,FALSE),"-")</f>
        <v xml:space="preserve"> Pantaloneta Verde</v>
      </c>
    </row>
    <row r="456" spans="1:3" s="14" customFormat="1" ht="55" customHeight="1">
      <c r="A456" s="12" t="s">
        <v>876</v>
      </c>
      <c r="B456" s="13"/>
      <c r="C456" s="15" t="str">
        <f>IFERROR(VLOOKUP(VENTAS4[[#This Row],[Code]],STOCK[],5,FALSE),"-")</f>
        <v xml:space="preserve"> Pantaloneta Verde</v>
      </c>
    </row>
    <row r="457" spans="1:3" s="14" customFormat="1" ht="55" customHeight="1">
      <c r="A457" s="12" t="s">
        <v>439</v>
      </c>
      <c r="B457" s="13"/>
      <c r="C457" s="15" t="str">
        <f>IFERROR(VLOOKUP(VENTAS4[[#This Row],[Code]],STOCK[],5,FALSE),"-")</f>
        <v xml:space="preserve"> Pantaloneta Verde</v>
      </c>
    </row>
    <row r="458" spans="1:3" s="14" customFormat="1" ht="55" customHeight="1">
      <c r="A458" s="12" t="s">
        <v>877</v>
      </c>
      <c r="B458" s="13"/>
      <c r="C458" s="15" t="str">
        <f>IFERROR(VLOOKUP(VENTAS4[[#This Row],[Code]],STOCK[],5,FALSE),"-")</f>
        <v>Niñas 3 piezas Bañador bikini de rayas combinadas con abertura con kimono</v>
      </c>
    </row>
    <row r="459" spans="1:3" s="14" customFormat="1" ht="55" customHeight="1">
      <c r="A459" s="12" t="s">
        <v>437</v>
      </c>
      <c r="B459" s="13"/>
      <c r="C459" s="15" t="str">
        <f>IFERROR(VLOOKUP(VENTAS4[[#This Row],[Code]],STOCK[],5,FALSE),"-")</f>
        <v>Bañador una pieza con mariposa aplique fruncido</v>
      </c>
    </row>
    <row r="460" spans="1:3" s="14" customFormat="1" ht="55" customHeight="1">
      <c r="A460" s="12" t="s">
        <v>440</v>
      </c>
      <c r="B460" s="13"/>
      <c r="C460" s="15" t="str">
        <f>IFERROR(VLOOKUP(VENTAS4[[#This Row],[Code]],STOCK[],5,FALSE),"-")</f>
        <v>Pantalón Business Básico</v>
      </c>
    </row>
    <row r="461" spans="1:3" s="14" customFormat="1" ht="55" customHeight="1">
      <c r="A461" s="12" t="s">
        <v>878</v>
      </c>
      <c r="B461" s="13"/>
      <c r="C461" s="15" t="str">
        <f>IFERROR(VLOOKUP(VENTAS4[[#This Row],[Code]],STOCK[],5,FALSE),"-")</f>
        <v>Pantalón business básico</v>
      </c>
    </row>
    <row r="462" spans="1:3" s="14" customFormat="1" ht="55" customHeight="1">
      <c r="A462" s="12" t="s">
        <v>879</v>
      </c>
      <c r="B462" s="13"/>
      <c r="C462" s="15" t="str">
        <f>IFERROR(VLOOKUP(VENTAS4[[#This Row],[Code]],STOCK[],5,FALSE),"-")</f>
        <v>Pantalón Business Básico</v>
      </c>
    </row>
    <row r="463" spans="1:3" s="14" customFormat="1" ht="55" customHeight="1">
      <c r="A463" s="12" t="s">
        <v>880</v>
      </c>
      <c r="B463" s="13"/>
      <c r="C463" s="15" t="str">
        <f>IFERROR(VLOOKUP(VENTAS4[[#This Row],[Code]],STOCK[],5,FALSE),"-")</f>
        <v>Pantalón business básico</v>
      </c>
    </row>
    <row r="464" spans="1:3" s="14" customFormat="1" ht="55" customHeight="1">
      <c r="A464" s="12" t="s">
        <v>881</v>
      </c>
      <c r="B464" s="13"/>
      <c r="C464" s="15" t="str">
        <f>IFERROR(VLOOKUP(VENTAS4[[#This Row],[Code]],STOCK[],5,FALSE),"-")</f>
        <v xml:space="preserve"> Top Básico Business </v>
      </c>
    </row>
    <row r="465" spans="1:3" s="14" customFormat="1" ht="55" customHeight="1">
      <c r="A465" s="12" t="s">
        <v>882</v>
      </c>
      <c r="B465" s="13"/>
      <c r="C465" s="15" t="str">
        <f>IFERROR(VLOOKUP(VENTAS4[[#This Row],[Code]],STOCK[],5,FALSE),"-")</f>
        <v xml:space="preserve"> Top Básico Business</v>
      </c>
    </row>
    <row r="466" spans="1:3" s="14" customFormat="1" ht="55" customHeight="1">
      <c r="A466" s="12" t="s">
        <v>883</v>
      </c>
      <c r="B466" s="13"/>
      <c r="C466" s="15" t="str">
        <f>IFERROR(VLOOKUP(VENTAS4[[#This Row],[Code]],STOCK[],5,FALSE),"-")</f>
        <v xml:space="preserve"> Top Básico Business</v>
      </c>
    </row>
    <row r="467" spans="1:3" s="14" customFormat="1" ht="55" customHeight="1">
      <c r="A467" s="12" t="s">
        <v>884</v>
      </c>
      <c r="B467" s="13"/>
      <c r="C467" s="15" t="str">
        <f>IFERROR(VLOOKUP(VENTAS4[[#This Row],[Code]],STOCK[],5,FALSE),"-")</f>
        <v>Bañador Cisne Espalda descubierta</v>
      </c>
    </row>
    <row r="468" spans="1:3" s="14" customFormat="1" ht="55" customHeight="1">
      <c r="A468" s="12" t="s">
        <v>885</v>
      </c>
      <c r="B468" s="13"/>
      <c r="C468" s="15" t="str">
        <f>IFERROR(VLOOKUP(VENTAS4[[#This Row],[Code]],STOCK[],5,FALSE),"-")</f>
        <v>Bañador despalda descubierta</v>
      </c>
    </row>
    <row r="469" spans="1:3" s="14" customFormat="1" ht="55" customHeight="1">
      <c r="A469" s="12" t="s">
        <v>886</v>
      </c>
      <c r="B469" s="13"/>
      <c r="C469" s="15" t="str">
        <f>IFERROR(VLOOKUP(VENTAS4[[#This Row],[Code]],STOCK[],5,FALSE),"-")</f>
        <v>Bikini niña 3 piezas</v>
      </c>
    </row>
    <row r="470" spans="1:3" s="14" customFormat="1" ht="55" customHeight="1">
      <c r="A470" s="12" t="s">
        <v>441</v>
      </c>
      <c r="B470" s="13"/>
      <c r="C470" s="15" t="str">
        <f>IFERROR(VLOOKUP(VENTAS4[[#This Row],[Code]],STOCK[],5,FALSE),"-")</f>
        <v xml:space="preserve"> Top Mangas Fruncidas</v>
      </c>
    </row>
    <row r="471" spans="1:3" s="14" customFormat="1" ht="55" customHeight="1">
      <c r="A471" s="12" t="s">
        <v>887</v>
      </c>
      <c r="B471" s="13"/>
      <c r="C471" s="15" t="str">
        <f>IFERROR(VLOOKUP(VENTAS4[[#This Row],[Code]],STOCK[],5,FALSE),"-")</f>
        <v xml:space="preserve"> Top Mangas Fruncidas</v>
      </c>
    </row>
    <row r="472" spans="1:3" s="14" customFormat="1" ht="55" customHeight="1">
      <c r="A472" s="12" t="s">
        <v>442</v>
      </c>
      <c r="B472" s="13"/>
      <c r="C472" s="15" t="str">
        <f>IFERROR(VLOOKUP(VENTAS4[[#This Row],[Code]],STOCK[],5,FALSE),"-")</f>
        <v xml:space="preserve"> Top Mangas Fruncidas</v>
      </c>
    </row>
    <row r="473" spans="1:3" s="14" customFormat="1" ht="55" customHeight="1">
      <c r="A473" s="12" t="s">
        <v>888</v>
      </c>
      <c r="B473" s="13"/>
      <c r="C473" s="15" t="str">
        <f>IFERROR(VLOOKUP(VENTAS4[[#This Row],[Code]],STOCK[],5,FALSE),"-")</f>
        <v>Vestido con abertura</v>
      </c>
    </row>
    <row r="474" spans="1:3" s="14" customFormat="1" ht="55" customHeight="1">
      <c r="A474" s="12" t="s">
        <v>443</v>
      </c>
      <c r="B474" s="13"/>
      <c r="C474" s="15" t="str">
        <f>IFERROR(VLOOKUP(VENTAS4[[#This Row],[Code]],STOCK[],5,FALSE),"-")</f>
        <v>Vestido con abertura</v>
      </c>
    </row>
    <row r="475" spans="1:3" s="14" customFormat="1" ht="55" customHeight="1">
      <c r="A475" s="12" t="s">
        <v>889</v>
      </c>
      <c r="B475" s="13"/>
      <c r="C475" s="15" t="str">
        <f>IFERROR(VLOOKUP(VENTAS4[[#This Row],[Code]],STOCK[],5,FALSE),"-")</f>
        <v>Vestido con doble abertura</v>
      </c>
    </row>
    <row r="476" spans="1:3" s="14" customFormat="1" ht="55" customHeight="1">
      <c r="A476" s="12" t="s">
        <v>890</v>
      </c>
      <c r="B476" s="13"/>
      <c r="C476" s="15" t="str">
        <f>IFERROR(VLOOKUP(VENTAS4[[#This Row],[Code]],STOCK[],5,FALSE),"-")</f>
        <v xml:space="preserve"> Top Básico Business Negro</v>
      </c>
    </row>
    <row r="477" spans="1:3" s="14" customFormat="1" ht="55" customHeight="1">
      <c r="A477" s="12" t="s">
        <v>891</v>
      </c>
      <c r="B477" s="13"/>
      <c r="C477" s="15" t="str">
        <f>IFERROR(VLOOKUP(VENTAS4[[#This Row],[Code]],STOCK[],5,FALSE),"-")</f>
        <v xml:space="preserve"> Top Básico Business Negro</v>
      </c>
    </row>
    <row r="478" spans="1:3" s="14" customFormat="1" ht="55" customHeight="1">
      <c r="A478" s="12" t="s">
        <v>892</v>
      </c>
      <c r="B478" s="13"/>
      <c r="C478" s="15" t="str">
        <f>IFERROR(VLOOKUP(VENTAS4[[#This Row],[Code]],STOCK[],5,FALSE),"-")</f>
        <v xml:space="preserve"> Top Básico Business </v>
      </c>
    </row>
    <row r="479" spans="1:3" s="14" customFormat="1" ht="55" customHeight="1">
      <c r="A479" s="12" t="s">
        <v>444</v>
      </c>
      <c r="B479" s="13"/>
      <c r="C479" s="15" t="str">
        <f>IFERROR(VLOOKUP(VENTAS4[[#This Row],[Code]],STOCK[],5,FALSE),"-")</f>
        <v>Vestido Girasol</v>
      </c>
    </row>
    <row r="480" spans="1:3" s="14" customFormat="1" ht="55" customHeight="1">
      <c r="A480" s="12" t="s">
        <v>893</v>
      </c>
      <c r="B480" s="13"/>
      <c r="C480" s="15" t="str">
        <f>IFERROR(VLOOKUP(VENTAS4[[#This Row],[Code]],STOCK[],5,FALSE),"-")</f>
        <v>Top Acanalado</v>
      </c>
    </row>
    <row r="481" spans="1:3" s="14" customFormat="1" ht="55" customHeight="1">
      <c r="A481" s="12" t="s">
        <v>894</v>
      </c>
      <c r="B481" s="13"/>
      <c r="C481" s="15" t="str">
        <f>IFERROR(VLOOKUP(VENTAS4[[#This Row],[Code]],STOCK[],5,FALSE),"-")</f>
        <v>Top Acanalado</v>
      </c>
    </row>
    <row r="482" spans="1:3" s="14" customFormat="1" ht="55" customHeight="1">
      <c r="A482" s="12" t="s">
        <v>895</v>
      </c>
      <c r="B482" s="13"/>
      <c r="C482" s="15" t="str">
        <f>IFERROR(VLOOKUP(VENTAS4[[#This Row],[Code]],STOCK[],5,FALSE),"-")</f>
        <v>Top cisne acanalado</v>
      </c>
    </row>
    <row r="483" spans="1:3" s="14" customFormat="1" ht="55" customHeight="1">
      <c r="A483" s="12" t="s">
        <v>896</v>
      </c>
      <c r="B483" s="13"/>
      <c r="C483" s="15" t="str">
        <f>IFERROR(VLOOKUP(VENTAS4[[#This Row],[Code]],STOCK[],5,FALSE),"-")</f>
        <v>Vestido frenchy de puntos</v>
      </c>
    </row>
    <row r="484" spans="1:3" s="14" customFormat="1" ht="55" customHeight="1">
      <c r="A484" s="12" t="s">
        <v>897</v>
      </c>
      <c r="B484" s="13"/>
      <c r="C484" s="15" t="str">
        <f>IFERROR(VLOOKUP(VENTAS4[[#This Row],[Code]],STOCK[],5,FALSE),"-")</f>
        <v>Vestido frenchy de puntos</v>
      </c>
    </row>
    <row r="485" spans="1:3" s="14" customFormat="1" ht="55" customHeight="1">
      <c r="A485" s="12" t="s">
        <v>898</v>
      </c>
      <c r="B485" s="13"/>
      <c r="C485" s="15" t="str">
        <f>IFERROR(VLOOKUP(VENTAS4[[#This Row],[Code]],STOCK[],5,FALSE),"-")</f>
        <v>Bañador una pieza con estampado de planta cremallera</v>
      </c>
    </row>
    <row r="486" spans="1:3" s="14" customFormat="1" ht="55" customHeight="1">
      <c r="A486" s="12" t="s">
        <v>899</v>
      </c>
      <c r="B486" s="13"/>
      <c r="C486" s="15" t="str">
        <f>IFERROR(VLOOKUP(VENTAS4[[#This Row],[Code]],STOCK[],5,FALSE),"-")</f>
        <v>Maxi Vestido con Bolsillo</v>
      </c>
    </row>
    <row r="487" spans="1:3" s="14" customFormat="1" ht="55" customHeight="1">
      <c r="A487" s="12" t="s">
        <v>900</v>
      </c>
      <c r="B487" s="13"/>
      <c r="C487" s="15" t="str">
        <f>IFERROR(VLOOKUP(VENTAS4[[#This Row],[Code]],STOCK[],5,FALSE),"-")</f>
        <v>Maxi Vestido con Bolsillo</v>
      </c>
    </row>
    <row r="488" spans="1:3" s="14" customFormat="1" ht="55" customHeight="1">
      <c r="A488" s="12" t="s">
        <v>901</v>
      </c>
      <c r="B488" s="13"/>
      <c r="C488" s="15" t="str">
        <f>IFERROR(VLOOKUP(VENTAS4[[#This Row],[Code]],STOCK[],5,FALSE),"-")</f>
        <v>Maxi Vestido con Bolsillo</v>
      </c>
    </row>
    <row r="489" spans="1:3" s="14" customFormat="1" ht="55" customHeight="1">
      <c r="A489" s="12" t="s">
        <v>902</v>
      </c>
      <c r="B489" s="13"/>
      <c r="C489" s="15" t="str">
        <f>IFERROR(VLOOKUP(VENTAS4[[#This Row],[Code]],STOCK[],5,FALSE),"-")</f>
        <v>Set de sujetador con tira ajustable 2 paquetes</v>
      </c>
    </row>
    <row r="490" spans="1:3" s="14" customFormat="1" ht="55" customHeight="1">
      <c r="A490" s="12" t="s">
        <v>445</v>
      </c>
      <c r="B490" s="13"/>
      <c r="C490" s="15" t="str">
        <f>IFERROR(VLOOKUP(VENTAS4[[#This Row],[Code]],STOCK[],5,FALSE),"-")</f>
        <v>Top Dreamer Negro</v>
      </c>
    </row>
    <row r="491" spans="1:3" s="14" customFormat="1" ht="55" customHeight="1">
      <c r="A491" s="12" t="s">
        <v>903</v>
      </c>
      <c r="B491" s="13"/>
      <c r="C491" s="15" t="str">
        <f>IFERROR(VLOOKUP(VENTAS4[[#This Row],[Code]],STOCK[],5,FALSE),"-")</f>
        <v>Top Dreamer Negro</v>
      </c>
    </row>
    <row r="492" spans="1:3" s="14" customFormat="1" ht="55" customHeight="1">
      <c r="A492" s="12" t="s">
        <v>904</v>
      </c>
      <c r="B492" s="13"/>
      <c r="C492" s="15" t="str">
        <f>IFERROR(VLOOKUP(VENTAS4[[#This Row],[Code]],STOCK[],5,FALSE),"-")</f>
        <v>Top Dreamer Negro</v>
      </c>
    </row>
    <row r="493" spans="1:3" s="14" customFormat="1" ht="55" customHeight="1">
      <c r="A493" s="12" t="s">
        <v>905</v>
      </c>
      <c r="B493" s="13"/>
      <c r="C493" s="15" t="str">
        <f>IFERROR(VLOOKUP(VENTAS4[[#This Row],[Code]],STOCK[],5,FALSE),"-")</f>
        <v>Falda margarita</v>
      </c>
    </row>
    <row r="494" spans="1:3" s="14" customFormat="1" ht="55" customHeight="1">
      <c r="A494" s="12" t="s">
        <v>446</v>
      </c>
      <c r="B494" s="13"/>
      <c r="C494" s="15" t="str">
        <f>IFERROR(VLOOKUP(VENTAS4[[#This Row],[Code]],STOCK[],5,FALSE),"-")</f>
        <v>Falda Margarita</v>
      </c>
    </row>
    <row r="495" spans="1:3" s="14" customFormat="1" ht="55" customHeight="1">
      <c r="A495" s="12" t="s">
        <v>906</v>
      </c>
      <c r="B495" s="13"/>
      <c r="C495" s="15" t="str">
        <f>IFERROR(VLOOKUP(VENTAS4[[#This Row],[Code]],STOCK[],5,FALSE),"-")</f>
        <v>Falda Margarita</v>
      </c>
    </row>
    <row r="496" spans="1:3" s="14" customFormat="1" ht="55" customHeight="1">
      <c r="A496" s="12" t="s">
        <v>907</v>
      </c>
      <c r="B496" s="13"/>
      <c r="C496" s="15" t="str">
        <f>IFERROR(VLOOKUP(VENTAS4[[#This Row],[Code]],STOCK[],5,FALSE),"-")</f>
        <v>Top Dreamer Blanco</v>
      </c>
    </row>
    <row r="497" spans="1:3" s="14" customFormat="1" ht="55" customHeight="1">
      <c r="A497" s="12" t="s">
        <v>908</v>
      </c>
      <c r="B497" s="13"/>
      <c r="C497" s="15" t="str">
        <f>IFERROR(VLOOKUP(VENTAS4[[#This Row],[Code]],STOCK[],5,FALSE),"-")</f>
        <v>Top Dreamer Blanco</v>
      </c>
    </row>
    <row r="498" spans="1:3" s="14" customFormat="1" ht="55" customHeight="1">
      <c r="A498" s="12" t="s">
        <v>448</v>
      </c>
      <c r="B498" s="13"/>
      <c r="C498" s="15" t="str">
        <f>IFERROR(VLOOKUP(VENTAS4[[#This Row],[Code]],STOCK[],5,FALSE),"-")</f>
        <v>Top Dreamer Blanco</v>
      </c>
    </row>
    <row r="499" spans="1:3" s="14" customFormat="1" ht="55" customHeight="1">
      <c r="A499" s="12" t="s">
        <v>909</v>
      </c>
      <c r="B499" s="13"/>
      <c r="C499" s="15" t="str">
        <f>IFERROR(VLOOKUP(VENTAS4[[#This Row],[Code]],STOCK[],5,FALSE),"-")</f>
        <v>Top cuello V Blanco</v>
      </c>
    </row>
    <row r="500" spans="1:3" s="14" customFormat="1" ht="55" customHeight="1">
      <c r="A500" s="12" t="s">
        <v>910</v>
      </c>
      <c r="B500" s="13"/>
      <c r="C500" s="15" t="str">
        <f>IFERROR(VLOOKUP(VENTAS4[[#This Row],[Code]],STOCK[],5,FALSE),"-")</f>
        <v>Sujetador Básico</v>
      </c>
    </row>
    <row r="501" spans="1:3" s="14" customFormat="1" ht="55" customHeight="1">
      <c r="A501" s="12" t="s">
        <v>911</v>
      </c>
      <c r="B501" s="13"/>
      <c r="C501" s="15" t="str">
        <f>IFERROR(VLOOKUP(VENTAS4[[#This Row],[Code]],STOCK[],5,FALSE),"-")</f>
        <v>Jenas Ajustados Oscuro</v>
      </c>
    </row>
    <row r="502" spans="1:3" s="14" customFormat="1" ht="55" customHeight="1">
      <c r="A502" s="12" t="s">
        <v>912</v>
      </c>
      <c r="B502" s="13"/>
      <c r="C502" s="15" t="str">
        <f>IFERROR(VLOOKUP(VENTAS4[[#This Row],[Code]],STOCK[],5,FALSE),"-")</f>
        <v>Jenas Ajustados Oscuro</v>
      </c>
    </row>
    <row r="503" spans="1:3" s="14" customFormat="1" ht="55" customHeight="1">
      <c r="A503" s="12" t="s">
        <v>913</v>
      </c>
      <c r="B503" s="13"/>
      <c r="C503" s="15" t="str">
        <f>IFERROR(VLOOKUP(VENTAS4[[#This Row],[Code]],STOCK[],5,FALSE),"-")</f>
        <v xml:space="preserve">Falda Fruncida </v>
      </c>
    </row>
    <row r="504" spans="1:3" s="14" customFormat="1" ht="55" customHeight="1">
      <c r="A504" s="12" t="s">
        <v>914</v>
      </c>
      <c r="B504" s="13"/>
      <c r="C504" s="15" t="str">
        <f>IFERROR(VLOOKUP(VENTAS4[[#This Row],[Code]],STOCK[],5,FALSE),"-")</f>
        <v>Falda plisada</v>
      </c>
    </row>
    <row r="505" spans="1:3" s="14" customFormat="1" ht="55" customHeight="1">
      <c r="A505" s="12" t="s">
        <v>915</v>
      </c>
      <c r="B505" s="13"/>
      <c r="C505" s="15" t="str">
        <f>IFERROR(VLOOKUP(VENTAS4[[#This Row],[Code]],STOCK[],5,FALSE),"-")</f>
        <v>Jeans Elastizados Pierna Ancha</v>
      </c>
    </row>
    <row r="506" spans="1:3" s="14" customFormat="1" ht="55" customHeight="1">
      <c r="A506" s="12" t="s">
        <v>916</v>
      </c>
      <c r="B506" s="13"/>
      <c r="C506" s="15" t="str">
        <f>IFERROR(VLOOKUP(VENTAS4[[#This Row],[Code]],STOCK[],5,FALSE),"-")</f>
        <v>Jeans Elastizados Pierna Ancha</v>
      </c>
    </row>
    <row r="507" spans="1:3" s="14" customFormat="1" ht="55" customHeight="1">
      <c r="A507" s="12" t="s">
        <v>457</v>
      </c>
      <c r="B507" s="13"/>
      <c r="C507" s="15" t="str">
        <f>IFERROR(VLOOKUP(VENTAS4[[#This Row],[Code]],STOCK[],5,FALSE),"-")</f>
        <v>Jeans Elastizados Pierna Ancha</v>
      </c>
    </row>
    <row r="508" spans="1:3" s="14" customFormat="1" ht="55" customHeight="1">
      <c r="A508" s="12" t="s">
        <v>917</v>
      </c>
      <c r="B508" s="13"/>
      <c r="C508" s="14" t="str">
        <f>IFERROR(VLOOKUP(VENTAS4[[#This Row],[Code]],STOCK[],5,FALSE),"-")</f>
        <v>Jeans Ajustados Claro</v>
      </c>
    </row>
    <row r="509" spans="1:3" s="14" customFormat="1" ht="55" customHeight="1">
      <c r="A509" s="12" t="s">
        <v>918</v>
      </c>
      <c r="B509" s="13"/>
      <c r="C509" s="15" t="str">
        <f>IFERROR(VLOOKUP(VENTAS4[[#This Row],[Code]],STOCK[],5,FALSE),"-")</f>
        <v>Jeans Ajustados Claro</v>
      </c>
    </row>
    <row r="510" spans="1:3" s="14" customFormat="1" ht="55" customHeight="1">
      <c r="A510" s="12" t="s">
        <v>461</v>
      </c>
      <c r="B510" s="13"/>
      <c r="C510" s="15" t="str">
        <f>IFERROR(VLOOKUP(VENTAS4[[#This Row],[Code]],STOCK[],5,FALSE),"-")</f>
        <v>Pantaloneta Camel</v>
      </c>
    </row>
    <row r="511" spans="1:3" s="14" customFormat="1" ht="55" customHeight="1">
      <c r="A511" s="12" t="s">
        <v>919</v>
      </c>
      <c r="B511" s="13"/>
      <c r="C511" s="15" t="str">
        <f>IFERROR(VLOOKUP(VENTAS4[[#This Row],[Code]],STOCK[],5,FALSE),"-")</f>
        <v>Pantaloneta Camel</v>
      </c>
    </row>
    <row r="512" spans="1:3" s="14" customFormat="1" ht="55" customHeight="1">
      <c r="A512" s="12" t="s">
        <v>920</v>
      </c>
      <c r="B512" s="13"/>
      <c r="C512" s="15" t="str">
        <f>IFERROR(VLOOKUP(VENTAS4[[#This Row],[Code]],STOCK[],5,FALSE),"-")</f>
        <v>Pantaloneta Camel</v>
      </c>
    </row>
    <row r="513" spans="1:3" s="14" customFormat="1" ht="55" customHeight="1">
      <c r="A513" s="12" t="s">
        <v>921</v>
      </c>
      <c r="B513" s="13"/>
      <c r="C513" s="15" t="str">
        <f>IFERROR(VLOOKUP(VENTAS4[[#This Row],[Code]],STOCK[],5,FALSE),"-")</f>
        <v>Vestido en punto Rosa</v>
      </c>
    </row>
    <row r="514" spans="1:3" s="14" customFormat="1" ht="55" customHeight="1">
      <c r="A514" s="12" t="s">
        <v>922</v>
      </c>
      <c r="B514" s="13"/>
      <c r="C514" s="15" t="str">
        <f>IFERROR(VLOOKUP(VENTAS4[[#This Row],[Code]],STOCK[],5,FALSE),"-")</f>
        <v>Vestido en punto Rosa</v>
      </c>
    </row>
    <row r="515" spans="1:3" s="14" customFormat="1" ht="55" customHeight="1">
      <c r="A515" s="12" t="s">
        <v>923</v>
      </c>
      <c r="B515" s="13"/>
      <c r="C515" s="15" t="str">
        <f>IFERROR(VLOOKUP(VENTAS4[[#This Row],[Code]],STOCK[],5,FALSE),"-")</f>
        <v>Vestido en punto Rosa</v>
      </c>
    </row>
    <row r="516" spans="1:3" s="14" customFormat="1" ht="55" customHeight="1">
      <c r="A516" s="12" t="s">
        <v>924</v>
      </c>
      <c r="B516" s="13"/>
      <c r="C516" s="15" t="str">
        <f>IFERROR(VLOOKUP(VENTAS4[[#This Row],[Code]],STOCK[],5,FALSE),"-")</f>
        <v>Falda plisada con cadena</v>
      </c>
    </row>
    <row r="517" spans="1:3" s="14" customFormat="1" ht="55" customHeight="1">
      <c r="A517" s="12" t="s">
        <v>925</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928</v>
      </c>
      <c r="B519" s="13"/>
      <c r="C519" s="15" t="str">
        <f>IFERROR(VLOOKUP(VENTAS4[[#This Row],[Code]],STOCK[],5,FALSE),"-")</f>
        <v>Top corto blanco</v>
      </c>
    </row>
    <row r="520" spans="1:3" s="14" customFormat="1" ht="55" customHeight="1">
      <c r="A520" s="12" t="s">
        <v>965</v>
      </c>
      <c r="B520" s="13"/>
      <c r="C520" s="15" t="str">
        <f>IFERROR(VLOOKUP(VENTAS4[[#This Row],[Code]],STOCK[],5,FALSE),"-")</f>
        <v>Top cami carrera</v>
      </c>
    </row>
    <row r="521" spans="1:3" s="14" customFormat="1" ht="55" customHeight="1">
      <c r="A521" s="12" t="s">
        <v>519</v>
      </c>
      <c r="B521" s="13"/>
      <c r="C521" s="15" t="str">
        <f>IFERROR(VLOOKUP(VENTAS4[[#This Row],[Code]],STOCK[],5,FALSE),"-")</f>
        <v>Pantalones ajustados con cadena</v>
      </c>
    </row>
    <row r="522" spans="1:3" s="14" customFormat="1" ht="55" customHeight="1">
      <c r="A522" s="12" t="s">
        <v>520</v>
      </c>
      <c r="B522" s="13"/>
      <c r="C522" s="15" t="str">
        <f>IFERROR(VLOOKUP(VENTAS4[[#This Row],[Code]],STOCK[],5,FALSE),"-")</f>
        <v>Pantalones ajustados con cadena</v>
      </c>
    </row>
    <row r="523" spans="1:3" s="14" customFormat="1" ht="55" customHeight="1">
      <c r="A523" s="12" t="s">
        <v>522</v>
      </c>
      <c r="B523" s="13"/>
      <c r="C523" s="15" t="str">
        <f>IFERROR(VLOOKUP(VENTAS4[[#This Row],[Code]],STOCK[],5,FALSE),"-")</f>
        <v>Blusa camisa colores</v>
      </c>
    </row>
    <row r="524" spans="1:3" s="14" customFormat="1" ht="55" customHeight="1">
      <c r="A524" s="12" t="s">
        <v>523</v>
      </c>
      <c r="B524" s="13"/>
      <c r="C524" s="15" t="str">
        <f>IFERROR(VLOOKUP(VENTAS4[[#This Row],[Code]],STOCK[],5,FALSE),"-")</f>
        <v>Blusa camisa colores</v>
      </c>
    </row>
    <row r="525" spans="1:3" s="14" customFormat="1" ht="55" customHeight="1">
      <c r="A525" s="12" t="s">
        <v>524</v>
      </c>
      <c r="B525" s="13"/>
      <c r="C525" s="15" t="str">
        <f>IFERROR(VLOOKUP(VENTAS4[[#This Row],[Code]],STOCK[],5,FALSE),"-")</f>
        <v>Trusa Leopardo</v>
      </c>
    </row>
    <row r="526" spans="1:3" s="14" customFormat="1" ht="55" customHeight="1">
      <c r="A526" s="12" t="s">
        <v>526</v>
      </c>
      <c r="B526" s="13"/>
      <c r="C526" s="15" t="str">
        <f>IFERROR(VLOOKUP(VENTAS4[[#This Row],[Code]],STOCK[],5,FALSE),"-")</f>
        <v>Malla paredo set 2 piezas</v>
      </c>
    </row>
    <row r="527" spans="1:3" s="14" customFormat="1" ht="55" customHeight="1">
      <c r="A527" s="12" t="s">
        <v>527</v>
      </c>
      <c r="B527" s="13"/>
      <c r="C527" s="15" t="str">
        <f>IFERROR(VLOOKUP(VENTAS4[[#This Row],[Code]],STOCK[],5,FALSE),"-")</f>
        <v>Traje de baño niña</v>
      </c>
    </row>
    <row r="528" spans="1:3" s="14" customFormat="1" ht="55" customHeight="1">
      <c r="A528" s="12" t="s">
        <v>530</v>
      </c>
      <c r="B528" s="13"/>
      <c r="C528" s="15" t="str">
        <f>IFERROR(VLOOKUP(VENTAS4[[#This Row],[Code]],STOCK[],5,FALSE),"-")</f>
        <v>Vestido floreado a un hombro</v>
      </c>
    </row>
    <row r="529" spans="1:3" s="14" customFormat="1" ht="55" customHeight="1">
      <c r="A529" s="12" t="s">
        <v>929</v>
      </c>
      <c r="B529" s="13"/>
      <c r="C529" s="15" t="str">
        <f>IFERROR(VLOOKUP(VENTAS4[[#This Row],[Code]],STOCK[],5,FALSE),"-")</f>
        <v>Vestido floreado a un hombro</v>
      </c>
    </row>
    <row r="530" spans="1:3" s="14" customFormat="1" ht="55" customHeight="1">
      <c r="A530" s="12" t="s">
        <v>930</v>
      </c>
      <c r="B530" s="13"/>
      <c r="C530" s="15" t="str">
        <f>IFERROR(VLOOKUP(VENTAS4[[#This Row],[Code]],STOCK[],5,FALSE),"-")</f>
        <v>Vestido elegante ajustado corte sirena</v>
      </c>
    </row>
    <row r="531" spans="1:3" s="14" customFormat="1" ht="55" customHeight="1">
      <c r="A531" s="12" t="s">
        <v>926</v>
      </c>
      <c r="B531" s="13"/>
      <c r="C531" s="15" t="str">
        <f>IFERROR(VLOOKUP(VENTAS4[[#This Row],[Code]],STOCK[],5,FALSE),"-")</f>
        <v>Camisero blanco con pinzas</v>
      </c>
    </row>
    <row r="532" spans="1:3" s="14" customFormat="1" ht="55" customHeight="1">
      <c r="A532" s="12" t="s">
        <v>931</v>
      </c>
      <c r="B532" s="13"/>
      <c r="C532" s="15" t="str">
        <f>IFERROR(VLOOKUP(VENTAS4[[#This Row],[Code]],STOCK[],5,FALSE),"-")</f>
        <v>Cobertor de traje de baño</v>
      </c>
    </row>
    <row r="533" spans="1:3" s="14" customFormat="1" ht="55" customHeight="1">
      <c r="A533" s="12" t="s">
        <v>932</v>
      </c>
      <c r="B533" s="13"/>
      <c r="C533" s="15" t="str">
        <f>IFERROR(VLOOKUP(VENTAS4[[#This Row],[Code]],STOCK[],5,FALSE),"-")</f>
        <v>Malla fina Pareo</v>
      </c>
    </row>
    <row r="534" spans="1:3" s="14" customFormat="1" ht="55" customHeight="1">
      <c r="A534" s="12" t="s">
        <v>933</v>
      </c>
      <c r="B534" s="13"/>
      <c r="C534" s="15" t="str">
        <f>IFERROR(VLOOKUP(VENTAS4[[#This Row],[Code]],STOCK[],5,FALSE),"-")</f>
        <v>Bikini Short con cordón de ajuste</v>
      </c>
    </row>
    <row r="535" spans="1:3" s="14" customFormat="1" ht="55" customHeight="1">
      <c r="A535" s="12" t="s">
        <v>934</v>
      </c>
      <c r="B535" s="13"/>
      <c r="C535" s="15" t="str">
        <f>IFERROR(VLOOKUP(VENTAS4[[#This Row],[Code]],STOCK[],5,FALSE),"-")</f>
        <v>Bikini Short con cordón de ajuste</v>
      </c>
    </row>
    <row r="536" spans="1:3" s="14" customFormat="1" ht="55" customHeight="1">
      <c r="A536" s="12" t="s">
        <v>927</v>
      </c>
      <c r="B536" s="13"/>
      <c r="C536" s="15" t="str">
        <f>IFERROR(VLOOKUP(VENTAS4[[#This Row],[Code]],STOCK[],5,FALSE),"-")</f>
        <v>Jean con roto sencillo</v>
      </c>
    </row>
    <row r="537" spans="1:3" s="14" customFormat="1" ht="55" customHeight="1">
      <c r="A537" s="12" t="s">
        <v>935</v>
      </c>
      <c r="B537" s="13"/>
      <c r="C537" s="15" t="str">
        <f>IFERROR(VLOOKUP(VENTAS4[[#This Row],[Code]],STOCK[],5,FALSE),"-")</f>
        <v>Bañador en contraste azul</v>
      </c>
    </row>
    <row r="538" spans="1:3" s="14" customFormat="1" ht="55" customHeight="1">
      <c r="A538" s="12" t="s">
        <v>936</v>
      </c>
      <c r="B538" s="13"/>
      <c r="C538" s="15" t="str">
        <f>IFERROR(VLOOKUP(VENTAS4[[#This Row],[Code]],STOCK[],5,FALSE),"-")</f>
        <v>Bañador en contraste azul</v>
      </c>
    </row>
    <row r="539" spans="1:3" s="14" customFormat="1" ht="55" customHeight="1">
      <c r="A539" s="12" t="s">
        <v>937</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938</v>
      </c>
      <c r="B541" s="13"/>
      <c r="C541" s="15" t="str">
        <f>IFERROR(VLOOKUP(VENTAS4[[#This Row],[Code]],STOCK[],5,FALSE),"-")</f>
        <v>Sandalias crema</v>
      </c>
    </row>
    <row r="542" spans="1:3" s="14" customFormat="1" ht="55" customHeight="1">
      <c r="A542" s="12" t="s">
        <v>939</v>
      </c>
      <c r="B542" s="13"/>
      <c r="C542" s="15" t="str">
        <f>IFERROR(VLOOKUP(VENTAS4[[#This Row],[Code]],STOCK[],5,FALSE),"-")</f>
        <v>Sandalias crema</v>
      </c>
    </row>
    <row r="543" spans="1:3" s="14" customFormat="1" ht="55" customHeight="1">
      <c r="A543" s="12" t="s">
        <v>940</v>
      </c>
      <c r="B543" s="13"/>
      <c r="C543" s="15" t="str">
        <f>IFERROR(VLOOKUP(VENTAS4[[#This Row],[Code]],STOCK[],5,FALSE),"-")</f>
        <v>Mono Oblicuo con bolsillo</v>
      </c>
    </row>
    <row r="544" spans="1:3" s="14" customFormat="1" ht="55" customHeight="1">
      <c r="A544" s="12" t="s">
        <v>941</v>
      </c>
      <c r="B544" s="13"/>
      <c r="C544" s="15" t="str">
        <f>IFERROR(VLOOKUP(VENTAS4[[#This Row],[Code]],STOCK[],5,FALSE),"-")</f>
        <v>Mono Oblicuo con bolsillo</v>
      </c>
    </row>
    <row r="545" spans="1:3" s="14" customFormat="1" ht="55" customHeight="1">
      <c r="A545" s="12" t="s">
        <v>942</v>
      </c>
      <c r="B545" s="13"/>
      <c r="C545" s="15" t="str">
        <f>IFERROR(VLOOKUP(VENTAS4[[#This Row],[Code]],STOCK[],5,FALSE),"-")</f>
        <v>Jumpsuit Palazzo Oliva</v>
      </c>
    </row>
    <row r="546" spans="1:3" s="14" customFormat="1" ht="55" customHeight="1">
      <c r="A546" s="12" t="s">
        <v>943</v>
      </c>
      <c r="B546" s="13"/>
      <c r="C546" s="15" t="str">
        <f>IFERROR(VLOOKUP(VENTAS4[[#This Row],[Code]],STOCK[],5,FALSE),"-")</f>
        <v>Jumpsuit culotte</v>
      </c>
    </row>
    <row r="547" spans="1:3" s="14" customFormat="1" ht="55" customHeight="1">
      <c r="A547" s="12" t="s">
        <v>944</v>
      </c>
      <c r="B547" s="13"/>
      <c r="C547" s="15" t="str">
        <f>IFERROR(VLOOKUP(VENTAS4[[#This Row],[Code]],STOCK[],5,FALSE),"-")</f>
        <v>Jumpsuit culotte</v>
      </c>
    </row>
    <row r="548" spans="1:3" s="14" customFormat="1" ht="55" customHeight="1">
      <c r="A548" s="12" t="s">
        <v>945</v>
      </c>
      <c r="B548" s="13"/>
      <c r="C548" s="15" t="str">
        <f>IFERROR(VLOOKUP(VENTAS4[[#This Row],[Code]],STOCK[],5,FALSE),"-")</f>
        <v>Bolso de mimbre</v>
      </c>
    </row>
    <row r="549" spans="1:3" s="14" customFormat="1" ht="55" customHeight="1">
      <c r="A549" s="12" t="s">
        <v>946</v>
      </c>
      <c r="B549" s="13"/>
      <c r="C549" s="15" t="str">
        <f>IFERROR(VLOOKUP(VENTAS4[[#This Row],[Code]],STOCK[],5,FALSE),"-")</f>
        <v xml:space="preserve">Set de lencería </v>
      </c>
    </row>
    <row r="550" spans="1:3" s="14" customFormat="1" ht="55" customHeight="1">
      <c r="A550" s="12" t="s">
        <v>947</v>
      </c>
      <c r="B550" s="13"/>
      <c r="C550" s="15" t="str">
        <f>IFERROR(VLOOKUP(VENTAS4[[#This Row],[Code]],STOCK[],5,FALSE),"-")</f>
        <v xml:space="preserve">Set de lencería </v>
      </c>
    </row>
    <row r="551" spans="1:3" s="14" customFormat="1" ht="55" customHeight="1">
      <c r="A551" s="12" t="s">
        <v>948</v>
      </c>
      <c r="B551" s="13"/>
      <c r="C551" s="15" t="str">
        <f>IFERROR(VLOOKUP(VENTAS4[[#This Row],[Code]],STOCK[],5,FALSE),"-")</f>
        <v xml:space="preserve">Set de lencería </v>
      </c>
    </row>
    <row r="552" spans="1:3" s="14" customFormat="1" ht="55" customHeight="1">
      <c r="A552" s="12" t="s">
        <v>949</v>
      </c>
      <c r="B552" s="13"/>
      <c r="C552" s="15" t="str">
        <f>IFERROR(VLOOKUP(VENTAS4[[#This Row],[Code]],STOCK[],5,FALSE),"-")</f>
        <v>Set de lencería de encaje</v>
      </c>
    </row>
    <row r="553" spans="1:3" s="14" customFormat="1" ht="55" customHeight="1">
      <c r="A553" s="12" t="s">
        <v>950</v>
      </c>
      <c r="B553" s="13"/>
      <c r="C553" s="15" t="str">
        <f>IFERROR(VLOOKUP(VENTAS4[[#This Row],[Code]],STOCK[],5,FALSE),"-")</f>
        <v>Set de lencería de encaje</v>
      </c>
    </row>
    <row r="554" spans="1:3" s="14" customFormat="1" ht="55" customHeight="1">
      <c r="A554" s="12" t="s">
        <v>951</v>
      </c>
      <c r="B554" s="13"/>
      <c r="C554" s="15" t="str">
        <f>IFERROR(VLOOKUP(VENTAS4[[#This Row],[Code]],STOCK[],5,FALSE),"-")</f>
        <v xml:space="preserve">Sandalias de tacón con tiras </v>
      </c>
    </row>
    <row r="555" spans="1:3" s="14" customFormat="1" ht="55" customHeight="1">
      <c r="A555" s="12" t="s">
        <v>952</v>
      </c>
      <c r="B555" s="13"/>
      <c r="C555" s="15" t="str">
        <f>IFERROR(VLOOKUP(VENTAS4[[#This Row],[Code]],STOCK[],5,FALSE),"-")</f>
        <v>Blusa elegante de cuello negro</v>
      </c>
    </row>
    <row r="556" spans="1:3" s="14" customFormat="1" ht="55" customHeight="1">
      <c r="A556" s="12" t="s">
        <v>953</v>
      </c>
      <c r="B556" s="13"/>
      <c r="C556" s="15" t="str">
        <f>IFERROR(VLOOKUP(VENTAS4[[#This Row],[Code]],STOCK[],5,FALSE),"-")</f>
        <v>Blusa elegante de cuello blanco</v>
      </c>
    </row>
    <row r="557" spans="1:3" s="14" customFormat="1" ht="55" customHeight="1">
      <c r="A557" s="12" t="s">
        <v>954</v>
      </c>
      <c r="B557" s="13"/>
      <c r="C557" s="15" t="str">
        <f>IFERROR(VLOOKUP(VENTAS4[[#This Row],[Code]],STOCK[],5,FALSE),"-")</f>
        <v>Maxi vestido floreado con abertura</v>
      </c>
    </row>
    <row r="558" spans="1:3" s="14" customFormat="1" ht="55" customHeight="1">
      <c r="A558" s="12" t="s">
        <v>955</v>
      </c>
      <c r="B558" s="13"/>
      <c r="C558" s="15" t="str">
        <f>IFERROR(VLOOKUP(VENTAS4[[#This Row],[Code]],STOCK[],5,FALSE),"-")</f>
        <v>Maxi Vestido espalda corrida</v>
      </c>
    </row>
    <row r="559" spans="1:3" s="14" customFormat="1" ht="55" customHeight="1">
      <c r="A559" s="12" t="s">
        <v>956</v>
      </c>
      <c r="B559" s="13"/>
      <c r="C559" s="15" t="str">
        <f>IFERROR(VLOOKUP(VENTAS4[[#This Row],[Code]],STOCK[],5,FALSE),"-")</f>
        <v>Bolso grande de playa</v>
      </c>
    </row>
    <row r="560" spans="1:3" s="14" customFormat="1" ht="55" customHeight="1">
      <c r="A560" s="12" t="s">
        <v>957</v>
      </c>
      <c r="B560" s="13"/>
      <c r="C560" s="15" t="str">
        <f>IFERROR(VLOOKUP(VENTAS4[[#This Row],[Code]],STOCK[],5,FALSE),"-")</f>
        <v>Vestido ajustado Mora</v>
      </c>
    </row>
    <row r="561" spans="1:3" s="14" customFormat="1" ht="55" customHeight="1">
      <c r="A561" s="12" t="s">
        <v>958</v>
      </c>
      <c r="B561" s="13"/>
      <c r="C561" s="15" t="str">
        <f>IFERROR(VLOOKUP(VENTAS4[[#This Row],[Code]],STOCK[],5,FALSE),"-")</f>
        <v>Vestido rojo con aberturas H&amp;M</v>
      </c>
    </row>
    <row r="562" spans="1:3" s="14" customFormat="1" ht="55" customHeight="1">
      <c r="A562" s="12" t="s">
        <v>959</v>
      </c>
      <c r="B562" s="13"/>
      <c r="C562" s="15" t="str">
        <f>IFERROR(VLOOKUP(VENTAS4[[#This Row],[Code]],STOCK[],5,FALSE),"-")</f>
        <v>Babydoll</v>
      </c>
    </row>
    <row r="563" spans="1:3" s="14" customFormat="1" ht="55" customHeight="1">
      <c r="A563" s="12" t="s">
        <v>960</v>
      </c>
      <c r="B563" s="13"/>
      <c r="C563" s="15" t="str">
        <f>IFERROR(VLOOKUP(VENTAS4[[#This Row],[Code]],STOCK[],5,FALSE),"-")</f>
        <v>Top traslúcido de encaje</v>
      </c>
    </row>
    <row r="564" spans="1:3" s="14" customFormat="1" ht="55" customHeight="1">
      <c r="A564" s="12" t="s">
        <v>961</v>
      </c>
      <c r="B564" s="13"/>
      <c r="C564" s="15" t="str">
        <f>IFERROR(VLOOKUP(VENTAS4[[#This Row],[Code]],STOCK[],5,FALSE),"-")</f>
        <v xml:space="preserve">Short de playa </v>
      </c>
    </row>
    <row r="565" spans="1:3" s="14" customFormat="1" ht="55" customHeight="1">
      <c r="A565" s="12" t="s">
        <v>962</v>
      </c>
      <c r="B565" s="13"/>
      <c r="C565" s="15" t="str">
        <f>IFERROR(VLOOKUP(VENTAS4[[#This Row],[Code]],STOCK[],5,FALSE),"-")</f>
        <v>Playera de animados</v>
      </c>
    </row>
    <row r="566" spans="1:3" s="14" customFormat="1" ht="55" customHeight="1">
      <c r="A566" s="12" t="s">
        <v>963</v>
      </c>
      <c r="B566" s="13"/>
      <c r="C566" s="15" t="str">
        <f>IFERROR(VLOOKUP(VENTAS4[[#This Row],[Code]],STOCK[],5,FALSE),"-")</f>
        <v>Camisa MTV</v>
      </c>
    </row>
    <row r="567" spans="1:3" s="14" customFormat="1" ht="55" customHeight="1">
      <c r="A567" s="12" t="s">
        <v>964</v>
      </c>
      <c r="B567" s="13"/>
      <c r="C567" s="15" t="str">
        <f>IFERROR(VLOOKUP(VENTAS4[[#This Row],[Code]],STOCK[],5,FALSE),"-")</f>
        <v>Sandalias de tacón grueso</v>
      </c>
    </row>
    <row r="568" spans="1:3" s="14" customFormat="1" ht="55" customHeight="1">
      <c r="A568" s="12" t="s">
        <v>981</v>
      </c>
      <c r="B568" s="13"/>
      <c r="C568" s="15" t="str">
        <f>IFERROR(VLOOKUP(VENTAS4[[#This Row],[Code]],STOCK[],5,FALSE),"-")</f>
        <v>Sandalias de tiras de tacón cuadrado</v>
      </c>
    </row>
    <row r="569" spans="1:3" s="14" customFormat="1" ht="55" customHeight="1">
      <c r="A569" s="12" t="s">
        <v>982</v>
      </c>
      <c r="B569" s="13"/>
      <c r="C569" s="15" t="str">
        <f>IFERROR(VLOOKUP(VENTAS4[[#This Row],[Code]],STOCK[],5,FALSE),"-")</f>
        <v>Top negro tipo cami</v>
      </c>
    </row>
    <row r="570" spans="1:3" s="14" customFormat="1" ht="55" customHeight="1">
      <c r="A570" s="12" t="s">
        <v>983</v>
      </c>
      <c r="B570" s="13"/>
      <c r="C570" s="15" t="str">
        <f>IFERROR(VLOOKUP(VENTAS4[[#This Row],[Code]],STOCK[],5,FALSE),"-")</f>
        <v>Pullover negro cuello redondo</v>
      </c>
    </row>
    <row r="571" spans="1:3" s="14" customFormat="1" ht="55" customHeight="1">
      <c r="A571" s="12" t="s">
        <v>999</v>
      </c>
      <c r="B571" s="13"/>
      <c r="C571" s="15" t="str">
        <f>IFERROR(VLOOKUP(VENTAS4[[#This Row],[Code]],STOCK[],5,FALSE),"-")</f>
        <v>Pullover negro cuello redondo</v>
      </c>
    </row>
    <row r="572" spans="1:3" s="14" customFormat="1" ht="55" customHeight="1">
      <c r="A572" s="12" t="s">
        <v>1000</v>
      </c>
      <c r="B572" s="13"/>
      <c r="C572" s="15" t="str">
        <f>IFERROR(VLOOKUP(VENTAS4[[#This Row],[Code]],STOCK[],5,FALSE),"-")</f>
        <v>Pezoneras de silicona</v>
      </c>
    </row>
    <row r="573" spans="1:3" s="14" customFormat="1" ht="55" customHeight="1">
      <c r="A573" s="12" t="s">
        <v>1002</v>
      </c>
      <c r="B573" s="13"/>
      <c r="C573" s="15" t="str">
        <f>IFERROR(VLOOKUP(VENTAS4[[#This Row],[Code]],STOCK[],5,FALSE),"-")</f>
        <v>Short de mezclilla oscura con doblez</v>
      </c>
    </row>
    <row r="574" spans="1:3" s="14" customFormat="1" ht="55" customHeight="1">
      <c r="A574" s="12" t="s">
        <v>1004</v>
      </c>
      <c r="B574" s="13"/>
      <c r="C574" s="15" t="str">
        <f>IFERROR(VLOOKUP(VENTAS4[[#This Row],[Code]],STOCK[],5,FALSE),"-")</f>
        <v>Short de mezclilla con doblez (no elastiza)</v>
      </c>
    </row>
    <row r="575" spans="1:3" s="14" customFormat="1" ht="55" customHeight="1">
      <c r="A575" s="12" t="s">
        <v>1005</v>
      </c>
      <c r="B575" s="13"/>
      <c r="C575" s="15" t="str">
        <f>IFERROR(VLOOKUP(VENTAS4[[#This Row],[Code]],STOCK[],5,FALSE),"-")</f>
        <v>Short de mezclilla clara (no elastiza)</v>
      </c>
    </row>
    <row r="576" spans="1:3" s="14" customFormat="1" ht="55" customHeight="1">
      <c r="A576" s="12" t="s">
        <v>1006</v>
      </c>
      <c r="B576" s="13"/>
      <c r="C576" s="15" t="str">
        <f>IFERROR(VLOOKUP(VENTAS4[[#This Row],[Code]],STOCK[],5,FALSE),"-")</f>
        <v>Pullover Dazy cuello redondo Blanco</v>
      </c>
    </row>
    <row r="577" spans="1:3" s="14" customFormat="1" ht="55" customHeight="1">
      <c r="A577" s="12" t="s">
        <v>1007</v>
      </c>
      <c r="B577" s="13"/>
      <c r="C577" s="15" t="str">
        <f>IFERROR(VLOOKUP(VENTAS4[[#This Row],[Code]],STOCK[],5,FALSE),"-")</f>
        <v>Pullover Dazy cuello redondo Blanco</v>
      </c>
    </row>
    <row r="578" spans="1:3" s="14" customFormat="1" ht="55" customHeight="1">
      <c r="A578" s="12" t="s">
        <v>1008</v>
      </c>
      <c r="B578" s="13"/>
      <c r="C578" s="15" t="str">
        <f>IFERROR(VLOOKUP(VENTAS4[[#This Row],[Code]],STOCK[],5,FALSE),"-")</f>
        <v>Vestido camisero con estampado y cinturón </v>
      </c>
    </row>
    <row r="579" spans="1:3" s="14" customFormat="1" ht="55" customHeight="1">
      <c r="A579" s="12" t="s">
        <v>1009</v>
      </c>
      <c r="B579" s="13"/>
      <c r="C579" s="15" t="str">
        <f>IFERROR(VLOOKUP(VENTAS4[[#This Row],[Code]],STOCK[],5,FALSE),"-")</f>
        <v>Vestido camisero con estampado y cinturón </v>
      </c>
    </row>
    <row r="580" spans="1:3" s="14" customFormat="1" ht="55" customHeight="1">
      <c r="A580" s="12" t="s">
        <v>1010</v>
      </c>
      <c r="B580" s="13"/>
      <c r="C580" s="15" t="str">
        <f>IFERROR(VLOOKUP(VENTAS4[[#This Row],[Code]],STOCK[],5,FALSE),"-")</f>
        <v>Vestido camisero con estampado y cinturón </v>
      </c>
    </row>
    <row r="581" spans="1:3" s="14" customFormat="1" ht="55" customHeight="1">
      <c r="A581" s="12" t="s">
        <v>1011</v>
      </c>
      <c r="B581" s="13"/>
      <c r="C581" s="15" t="str">
        <f>IFERROR(VLOOKUP(VENTAS4[[#This Row],[Code]],STOCK[],5,FALSE),"-")</f>
        <v>Vestido niña encargo KarlaGarage</v>
      </c>
    </row>
    <row r="582" spans="1:3" s="14" customFormat="1" ht="55" customHeight="1">
      <c r="A582" s="12" t="s">
        <v>1013</v>
      </c>
      <c r="B582" s="13"/>
      <c r="C582" s="15" t="str">
        <f>IFERROR(VLOOKUP(VENTAS4[[#This Row],[Code]],STOCK[],5,FALSE),"-")</f>
        <v>Vestido niña encargo KarlaGarage</v>
      </c>
    </row>
    <row r="583" spans="1:3" s="14" customFormat="1" ht="55" customHeight="1">
      <c r="A583" s="12" t="s">
        <v>1014</v>
      </c>
      <c r="B583" s="13"/>
      <c r="C583" s="15" t="str">
        <f>IFERROR(VLOOKUP(VENTAS4[[#This Row],[Code]],STOCK[],5,FALSE),"-")</f>
        <v>Vestido encaje amarillo KarlaGarage</v>
      </c>
    </row>
    <row r="584" spans="1:3" s="14" customFormat="1" ht="55" customHeight="1">
      <c r="A584" s="12" t="s">
        <v>1016</v>
      </c>
      <c r="B584" s="13"/>
      <c r="C584" s="15" t="str">
        <f>IFERROR(VLOOKUP(VENTAS4[[#This Row],[Code]],STOCK[],5,FALSE),"-")</f>
        <v>Short de mezclilla clara con doblez</v>
      </c>
    </row>
    <row r="585" spans="1:3" s="14" customFormat="1" ht="55" customHeight="1">
      <c r="A585" s="12" t="s">
        <v>1018</v>
      </c>
      <c r="B585" s="13"/>
      <c r="C585" s="15" t="str">
        <f>IFERROR(VLOOKUP(VENTAS4[[#This Row],[Code]],STOCK[],5,FALSE),"-")</f>
        <v>Short de mezclilla clara con doblez</v>
      </c>
    </row>
    <row r="586" spans="1:3" s="14" customFormat="1" ht="55" customHeight="1">
      <c r="A586" s="12" t="s">
        <v>1019</v>
      </c>
      <c r="B586" s="13"/>
      <c r="C586" s="15" t="str">
        <f>IFERROR(VLOOKUP(VENTAS4[[#This Row],[Code]],STOCK[],5,FALSE),"-")</f>
        <v>Vestido niña KarlaGarage</v>
      </c>
    </row>
    <row r="587" spans="1:3" s="14" customFormat="1" ht="55" customHeight="1">
      <c r="A587" s="12" t="s">
        <v>1021</v>
      </c>
      <c r="B587" s="13"/>
      <c r="C587" s="15" t="str">
        <f>IFERROR(VLOOKUP(VENTAS4[[#This Row],[Code]],STOCK[],5,FALSE),"-")</f>
        <v>Top healter en capas color beige</v>
      </c>
    </row>
    <row r="588" spans="1:3" s="14" customFormat="1" ht="55" customHeight="1">
      <c r="A588" s="12" t="s">
        <v>1023</v>
      </c>
      <c r="B588" s="13"/>
      <c r="C588" s="15" t="str">
        <f>IFERROR(VLOOKUP(VENTAS4[[#This Row],[Code]],STOCK[],5,FALSE),"-")</f>
        <v>Camisa negra con estampado floral </v>
      </c>
    </row>
    <row r="589" spans="1:3" s="14" customFormat="1" ht="55" customHeight="1">
      <c r="A589" s="12" t="s">
        <v>1024</v>
      </c>
      <c r="B589" s="13"/>
      <c r="C589" s="15" t="str">
        <f>IFERROR(VLOOKUP(VENTAS4[[#This Row],[Code]],STOCK[],5,FALSE),"-")</f>
        <v>Vestido ajustado con adorno de plumas</v>
      </c>
    </row>
    <row r="590" spans="1:3" s="14" customFormat="1" ht="55" customHeight="1">
      <c r="A590" s="12" t="s">
        <v>1025</v>
      </c>
      <c r="B590" s="13"/>
      <c r="C590" s="15" t="str">
        <f>IFERROR(VLOOKUP(VENTAS4[[#This Row],[Code]],STOCK[],5,FALSE),"-")</f>
        <v>Vestido niña encargo KarlaGarage</v>
      </c>
    </row>
    <row r="591" spans="1:3" s="14" customFormat="1" ht="55" customHeight="1">
      <c r="A591" s="12" t="s">
        <v>1026</v>
      </c>
      <c r="B591" s="13"/>
      <c r="C591" s="15" t="str">
        <f>IFERROR(VLOOKUP(VENTAS4[[#This Row],[Code]],STOCK[],5,FALSE),"-")</f>
        <v>Vestido niña encargo KarlaGarage</v>
      </c>
    </row>
    <row r="592" spans="1:3" s="14" customFormat="1" ht="55" customHeight="1">
      <c r="A592" s="12" t="s">
        <v>1027</v>
      </c>
      <c r="B592" s="13"/>
      <c r="C592" s="15" t="str">
        <f>IFERROR(VLOOKUP(VENTAS4[[#This Row],[Code]],STOCK[],5,FALSE),"-")</f>
        <v>Conjunto de top y falda cruzada</v>
      </c>
    </row>
    <row r="593" spans="1:3" s="14" customFormat="1" ht="55" customHeight="1">
      <c r="A593" s="12" t="s">
        <v>1029</v>
      </c>
      <c r="B593" s="13"/>
      <c r="C593" s="15" t="str">
        <f>IFERROR(VLOOKUP(VENTAS4[[#This Row],[Code]],STOCK[],5,FALSE),"-")</f>
        <v>Conjunto blanco top healter y falda cruzada</v>
      </c>
    </row>
    <row r="594" spans="1:3" s="14" customFormat="1" ht="55" customHeight="1">
      <c r="A594" s="12" t="s">
        <v>1030</v>
      </c>
      <c r="B594" s="13"/>
      <c r="C594" s="15" t="str">
        <f>IFERROR(VLOOKUP(VENTAS4[[#This Row],[Code]],STOCK[],5,FALSE),"-")</f>
        <v>Sujetador adhesivo de silicona</v>
      </c>
    </row>
    <row r="595" spans="1:3" s="14" customFormat="1" ht="55" customHeight="1">
      <c r="A595" s="12" t="s">
        <v>1032</v>
      </c>
      <c r="B595" s="13"/>
      <c r="C595" s="15" t="str">
        <f>IFERROR(VLOOKUP(VENTAS4[[#This Row],[Code]],STOCK[],5,FALSE),"-")</f>
        <v>Camisa Blanca</v>
      </c>
    </row>
    <row r="596" spans="1:3" s="14" customFormat="1" ht="55" customHeight="1">
      <c r="A596" s="12" t="s">
        <v>1034</v>
      </c>
      <c r="B596" s="13"/>
      <c r="C596" s="15" t="str">
        <f>IFERROR(VLOOKUP(VENTAS4[[#This Row],[Code]],STOCK[],5,FALSE),"-")</f>
        <v>Camisa Blanca</v>
      </c>
    </row>
    <row r="597" spans="1:3" s="14" customFormat="1" ht="55" customHeight="1">
      <c r="A597" s="12" t="s">
        <v>1035</v>
      </c>
      <c r="B597" s="13"/>
      <c r="C597" s="15" t="str">
        <f>IFERROR(VLOOKUP(VENTAS4[[#This Row],[Code]],STOCK[],5,FALSE),"-")</f>
        <v>Camisa Blanca</v>
      </c>
    </row>
    <row r="598" spans="1:3" s="14" customFormat="1" ht="55" customHeight="1">
      <c r="A598" s="12" t="s">
        <v>1036</v>
      </c>
      <c r="B598" s="13"/>
      <c r="C598" s="15" t="str">
        <f>IFERROR(VLOOKUP(VENTAS4[[#This Row],[Code]],STOCK[],5,FALSE),"-")</f>
        <v>Pantaloneta de zíper</v>
      </c>
    </row>
    <row r="599" spans="1:3" s="14" customFormat="1" ht="55" customHeight="1">
      <c r="A599" s="12" t="s">
        <v>1038</v>
      </c>
      <c r="B599" s="13"/>
      <c r="C599" s="15" t="str">
        <f>IFERROR(VLOOKUP(VENTAS4[[#This Row],[Code]],STOCK[],5,FALSE),"-")</f>
        <v>Pantaloneta roja</v>
      </c>
    </row>
    <row r="600" spans="1:3" s="14" customFormat="1" ht="55" customHeight="1">
      <c r="A600" s="12" t="s">
        <v>1039</v>
      </c>
      <c r="B600" s="13"/>
      <c r="C600" s="15" t="str">
        <f>IFERROR(VLOOKUP(VENTAS4[[#This Row],[Code]],STOCK[],5,FALSE),"-")</f>
        <v>Pantaloneta roja</v>
      </c>
    </row>
    <row r="601" spans="1:3" s="14" customFormat="1" ht="55" customHeight="1">
      <c r="A601" s="12" t="s">
        <v>1040</v>
      </c>
      <c r="B601" s="13"/>
      <c r="C601" s="15" t="str">
        <f>IFERROR(VLOOKUP(VENTAS4[[#This Row],[Code]],STOCK[],5,FALSE),"-")</f>
        <v>Falda negra con flores y abertura</v>
      </c>
    </row>
    <row r="602" spans="1:3" s="14" customFormat="1" ht="55" customHeight="1">
      <c r="A602" s="12" t="s">
        <v>1042</v>
      </c>
      <c r="B602" s="13"/>
      <c r="C602" s="15" t="str">
        <f>IFERROR(VLOOKUP(VENTAS4[[#This Row],[Code]],STOCK[],5,FALSE),"-")</f>
        <v>Falda negra con flores y abertura</v>
      </c>
    </row>
    <row r="603" spans="1:3" s="14" customFormat="1" ht="55" customHeight="1">
      <c r="A603" s="12" t="s">
        <v>1043</v>
      </c>
      <c r="B603" s="13"/>
      <c r="C603" s="15" t="str">
        <f>IFERROR(VLOOKUP(VENTAS4[[#This Row],[Code]],STOCK[],5,FALSE),"-")</f>
        <v>Vestido niña encargo KarlaGarage</v>
      </c>
    </row>
    <row r="604" spans="1:3" s="14" customFormat="1" ht="55" customHeight="1">
      <c r="A604" s="12" t="s">
        <v>1044</v>
      </c>
      <c r="B604" s="13"/>
      <c r="C604" s="15" t="str">
        <f>IFERROR(VLOOKUP(VENTAS4[[#This Row],[Code]],STOCK[],5,FALSE),"-")</f>
        <v>Vestido niña encargo KarlaGarage</v>
      </c>
    </row>
    <row r="605" spans="1:3" s="14" customFormat="1" ht="55" customHeight="1">
      <c r="A605" s="12" t="s">
        <v>1045</v>
      </c>
      <c r="B605" s="13"/>
      <c r="C605" s="15" t="str">
        <f>IFERROR(VLOOKUP(VENTAS4[[#This Row],[Code]],STOCK[],5,FALSE),"-")</f>
        <v>Pullover negro cuello redondo</v>
      </c>
    </row>
    <row r="606" spans="1:3" s="14" customFormat="1" ht="55" customHeight="1">
      <c r="A606" s="12" t="s">
        <v>1046</v>
      </c>
      <c r="B606" s="13"/>
      <c r="C606" s="15" t="str">
        <f>IFERROR(VLOOKUP(VENTAS4[[#This Row],[Code]],STOCK[],5,FALSE),"-")</f>
        <v>Cortina plateada encargo Day</v>
      </c>
    </row>
    <row r="607" spans="1:3" s="14" customFormat="1" ht="55" customHeight="1">
      <c r="A607" s="12" t="s">
        <v>1047</v>
      </c>
      <c r="B607" s="13"/>
      <c r="C607" s="15" t="str">
        <f>IFERROR(VLOOKUP(VENTAS4[[#This Row],[Code]],STOCK[],5,FALSE),"-")</f>
        <v>Cartel para cake Day</v>
      </c>
    </row>
    <row r="608" spans="1:3" s="14" customFormat="1" ht="55" customHeight="1">
      <c r="A608" s="12" t="s">
        <v>1048</v>
      </c>
      <c r="B608" s="13"/>
      <c r="C608" s="15" t="str">
        <f>IFERROR(VLOOKUP(VENTAS4[[#This Row],[Code]],STOCK[],5,FALSE),"-")</f>
        <v>Letrero de cumpleaños Day</v>
      </c>
    </row>
    <row r="609" spans="1:3" s="14" customFormat="1" ht="55" customHeight="1">
      <c r="A609" s="12" t="s">
        <v>1049</v>
      </c>
      <c r="B609" s="13"/>
      <c r="C609" s="15" t="str">
        <f>IFERROR(VLOOKUP(VENTAS4[[#This Row],[Code]],STOCK[],5,FALSE),"-")</f>
        <v>Calzado tacón negro</v>
      </c>
    </row>
    <row r="610" spans="1:3" s="14" customFormat="1" ht="55" customHeight="1">
      <c r="A610" s="12" t="s">
        <v>1050</v>
      </c>
      <c r="B610" s="13"/>
      <c r="C610" s="15" t="str">
        <f>IFERROR(VLOOKUP(VENTAS4[[#This Row],[Code]],STOCK[],5,FALSE),"-")</f>
        <v>Diadema con tira decorativa Day</v>
      </c>
    </row>
    <row r="611" spans="1:3" s="14" customFormat="1" ht="55" customHeight="1">
      <c r="A611" s="12" t="s">
        <v>1051</v>
      </c>
      <c r="B611" s="13"/>
      <c r="C611" s="15" t="str">
        <f>IFERROR(VLOOKUP(VENTAS4[[#This Row],[Code]],STOCK[],5,FALSE),"-")</f>
        <v>Globo número Day</v>
      </c>
    </row>
    <row r="612" spans="1:3" s="14" customFormat="1" ht="55" customHeight="1">
      <c r="A612" s="12" t="s">
        <v>1052</v>
      </c>
      <c r="B612" s="13"/>
      <c r="C612" s="15" t="str">
        <f>IFERROR(VLOOKUP(VENTAS4[[#This Row],[Code]],STOCK[],5,FALSE),"-")</f>
        <v xml:space="preserve">Short elegante de pierna ancha con doblez </v>
      </c>
    </row>
    <row r="613" spans="1:3" s="14" customFormat="1" ht="55" customHeight="1">
      <c r="A613" s="12" t="s">
        <v>1053</v>
      </c>
      <c r="B613" s="13"/>
      <c r="C613" s="15" t="str">
        <f>IFERROR(VLOOKUP(VENTAS4[[#This Row],[Code]],STOCK[],5,FALSE),"-")</f>
        <v>Short beich de pierna ancha </v>
      </c>
    </row>
    <row r="614" spans="1:3" s="14" customFormat="1" ht="55" customHeight="1">
      <c r="A614" s="12" t="s">
        <v>1054</v>
      </c>
      <c r="B614" s="13"/>
      <c r="C614" s="15" t="str">
        <f>IFERROR(VLOOKUP(VENTAS4[[#This Row],[Code]],STOCK[],5,FALSE),"-")</f>
        <v>Cinturón de hebilla dorada</v>
      </c>
    </row>
    <row r="615" spans="1:3" s="14" customFormat="1" ht="55" customHeight="1">
      <c r="A615" s="12" t="s">
        <v>1055</v>
      </c>
      <c r="B615" s="13"/>
      <c r="C615" s="15" t="str">
        <f>IFERROR(VLOOKUP(VENTAS4[[#This Row],[Code]],STOCK[],5,FALSE),"-")</f>
        <v>Cinturón negro con hebilla dorada</v>
      </c>
    </row>
    <row r="616" spans="1:3" s="14" customFormat="1" ht="55" customHeight="1">
      <c r="A616" s="12" t="s">
        <v>1056</v>
      </c>
      <c r="B616" s="13"/>
      <c r="C616" s="15" t="str">
        <f>IFERROR(VLOOKUP(VENTAS4[[#This Row],[Code]],STOCK[],5,FALSE),"-")</f>
        <v>Cinturón de hebilla dorada</v>
      </c>
    </row>
    <row r="617" spans="1:3" s="14" customFormat="1" ht="55" customHeight="1">
      <c r="A617" s="12" t="s">
        <v>1057</v>
      </c>
      <c r="B617" s="13"/>
      <c r="C617" s="15" t="str">
        <f>IFERROR(VLOOKUP(VENTAS4[[#This Row],[Code]],STOCK[],5,FALSE),"-")</f>
        <v>Pantalón Corte Recto</v>
      </c>
    </row>
    <row r="618" spans="1:3" s="14" customFormat="1" ht="55" customHeight="1">
      <c r="A618" s="12" t="s">
        <v>1066</v>
      </c>
      <c r="B618" s="13"/>
      <c r="C618" s="15" t="str">
        <f>IFERROR(VLOOKUP(VENTAS4[[#This Row],[Code]],STOCK[],5,FALSE),"-")</f>
        <v>Blusa amarilla Greter encargo</v>
      </c>
    </row>
    <row r="619" spans="1:3" s="14" customFormat="1" ht="55" customHeight="1">
      <c r="A619" s="12" t="s">
        <v>1067</v>
      </c>
      <c r="B619" s="13"/>
      <c r="C619" s="15" t="str">
        <f>IFERROR(VLOOKUP(VENTAS4[[#This Row],[Code]],STOCK[],5,FALSE),"-")</f>
        <v>Blusa Verde Greter  encargo</v>
      </c>
    </row>
    <row r="620" spans="1:3" s="14" customFormat="1" ht="55" customHeight="1">
      <c r="A620" s="12" t="s">
        <v>1068</v>
      </c>
      <c r="B620" s="13"/>
      <c r="C620" s="15" t="str">
        <f>IFERROR(VLOOKUP(VENTAS4[[#This Row],[Code]],STOCK[],5,FALSE),"-")</f>
        <v>Blusa roja Greter encargo</v>
      </c>
    </row>
    <row r="621" spans="1:3" s="14" customFormat="1" ht="55" customHeight="1">
      <c r="A621" s="12" t="s">
        <v>1070</v>
      </c>
      <c r="B621" s="13"/>
      <c r="C621" s="15" t="str">
        <f>IFERROR(VLOOKUP(VENTAS4[[#This Row],[Code]],STOCK[],5,FALSE),"-")</f>
        <v>Pantaloneta verde</v>
      </c>
    </row>
    <row r="622" spans="1:3" s="14" customFormat="1" ht="55" customHeight="1">
      <c r="A622" s="12" t="s">
        <v>1071</v>
      </c>
      <c r="B622" s="13"/>
      <c r="C622" s="15" t="str">
        <f>IFERROR(VLOOKUP(VENTAS4[[#This Row],[Code]],STOCK[],5,FALSE),"-")</f>
        <v>Pantaloneta verde</v>
      </c>
    </row>
    <row r="623" spans="1:3" s="14" customFormat="1" ht="55" customHeight="1">
      <c r="A623" s="12" t="s">
        <v>1072</v>
      </c>
      <c r="B623" s="13"/>
      <c r="C623" s="15" t="str">
        <f>IFERROR(VLOOKUP(VENTAS4[[#This Row],[Code]],STOCK[],5,FALSE),"-")</f>
        <v>Pantaloneta verde</v>
      </c>
    </row>
    <row r="624" spans="1:3" s="14" customFormat="1" ht="55" customHeight="1">
      <c r="A624" s="12" t="s">
        <v>1073</v>
      </c>
      <c r="B624" s="13"/>
      <c r="C624" s="15" t="str">
        <f>IFERROR(VLOOKUP(VENTAS4[[#This Row],[Code]],STOCK[],5,FALSE),"-")</f>
        <v>Maxi vestido playero rojo</v>
      </c>
    </row>
    <row r="625" spans="1:3" s="14" customFormat="1" ht="55" customHeight="1">
      <c r="A625" s="12" t="s">
        <v>1080</v>
      </c>
      <c r="B625" s="13"/>
      <c r="C625" s="15" t="str">
        <f>IFERROR(VLOOKUP(VENTAS4[[#This Row],[Code]],STOCK[],5,FALSE),"-")</f>
        <v>Maxi vestido de espalda cruzada</v>
      </c>
    </row>
    <row r="626" spans="1:3" s="14" customFormat="1" ht="55" customHeight="1">
      <c r="A626" s="12" t="s">
        <v>1081</v>
      </c>
      <c r="B626" s="13"/>
      <c r="C626" s="15" t="str">
        <f>IFERROR(VLOOKUP(VENTAS4[[#This Row],[Code]],STOCK[],5,FALSE),"-")</f>
        <v>Maxi vestido playero naranja quemada</v>
      </c>
    </row>
    <row r="627" spans="1:3" s="14" customFormat="1" ht="55" customHeight="1">
      <c r="A627" s="12" t="s">
        <v>1082</v>
      </c>
      <c r="B627" s="13"/>
      <c r="C627" s="15" t="str">
        <f>IFERROR(VLOOKUP(VENTAS4[[#This Row],[Code]],STOCK[],5,FALSE),"-")</f>
        <v>Maxi vestido playero naranja quemada</v>
      </c>
    </row>
    <row r="628" spans="1:3" s="14" customFormat="1" ht="55" customHeight="1">
      <c r="A628" s="12" t="s">
        <v>1084</v>
      </c>
      <c r="B628" s="13"/>
      <c r="C628" s="15" t="str">
        <f>IFERROR(VLOOKUP(VENTAS4[[#This Row],[Code]],STOCK[],5,FALSE),"-")</f>
        <v>Pantaloneta negra con abertura</v>
      </c>
    </row>
    <row r="629" spans="1:3" s="14" customFormat="1" ht="55" customHeight="1">
      <c r="A629" s="12" t="s">
        <v>1086</v>
      </c>
      <c r="B629" s="13"/>
      <c r="C629" s="15" t="str">
        <f>IFERROR(VLOOKUP(VENTAS4[[#This Row],[Code]],STOCK[],5,FALSE),"-")</f>
        <v>Top asimétrico blanco</v>
      </c>
    </row>
    <row r="630" spans="1:3" s="14" customFormat="1" ht="55" customHeight="1">
      <c r="A630" s="12" t="s">
        <v>1087</v>
      </c>
      <c r="B630" s="13"/>
      <c r="C630" s="15" t="str">
        <f>IFERROR(VLOOKUP(VENTAS4[[#This Row],[Code]],STOCK[],5,FALSE),"-")</f>
        <v xml:space="preserve">Top corto asimétrico </v>
      </c>
    </row>
    <row r="631" spans="1:3" s="14" customFormat="1" ht="55" customHeight="1">
      <c r="A631" s="12" t="s">
        <v>1088</v>
      </c>
      <c r="B631" s="13"/>
      <c r="C631" s="15" t="str">
        <f>IFERROR(VLOOKUP(VENTAS4[[#This Row],[Code]],STOCK[],5,FALSE),"-")</f>
        <v>Top blanco cuello V con encaje</v>
      </c>
    </row>
    <row r="632" spans="1:3" s="14" customFormat="1" ht="55" customHeight="1">
      <c r="A632" s="12" t="s">
        <v>1089</v>
      </c>
      <c r="B632" s="13"/>
      <c r="C632" s="15" t="str">
        <f>IFERROR(VLOOKUP(VENTAS4[[#This Row],[Code]],STOCK[],5,FALSE),"-")</f>
        <v>Top blanco cuello V con encaje</v>
      </c>
    </row>
    <row r="633" spans="1:3" s="14" customFormat="1" ht="55" customHeight="1">
      <c r="A633" s="12" t="s">
        <v>1090</v>
      </c>
      <c r="B633" s="13"/>
      <c r="C633" s="15" t="str">
        <f>IFERROR(VLOOKUP(VENTAS4[[#This Row],[Code]],STOCK[],5,FALSE),"-")</f>
        <v>Top de cuello V con encaje</v>
      </c>
    </row>
    <row r="634" spans="1:3" s="14" customFormat="1" ht="55" customHeight="1">
      <c r="A634" s="12" t="s">
        <v>1091</v>
      </c>
      <c r="B634" s="13"/>
      <c r="C634" s="15" t="str">
        <f>IFERROR(VLOOKUP(VENTAS4[[#This Row],[Code]],STOCK[],5,FALSE),"-")</f>
        <v>Top negro de cuello V con encaje</v>
      </c>
    </row>
    <row r="635" spans="1:3" s="14" customFormat="1" ht="55" customHeight="1">
      <c r="A635" s="12" t="s">
        <v>1092</v>
      </c>
      <c r="B635" s="13"/>
      <c r="C635" s="15" t="str">
        <f>IFERROR(VLOOKUP(VENTAS4[[#This Row],[Code]],STOCK[],5,FALSE),"-")</f>
        <v>Top negro  cuello V con encaje</v>
      </c>
    </row>
    <row r="636" spans="1:3" s="14" customFormat="1" ht="55" customHeight="1">
      <c r="A636" s="12" t="s">
        <v>1093</v>
      </c>
      <c r="B636" s="13"/>
      <c r="C636" s="15" t="str">
        <f>IFERROR(VLOOKUP(VENTAS4[[#This Row],[Code]],STOCK[],5,FALSE),"-")</f>
        <v>Short beiche de pierna ancha </v>
      </c>
    </row>
    <row r="637" spans="1:3" s="14" customFormat="1" ht="55" customHeight="1">
      <c r="A637" s="12" t="s">
        <v>1094</v>
      </c>
      <c r="B637" s="13"/>
      <c r="C637" s="15" t="str">
        <f>IFERROR(VLOOKUP(VENTAS4[[#This Row],[Code]],STOCK[],5,FALSE),"-")</f>
        <v>Pantalón beige de pierna ancha</v>
      </c>
    </row>
    <row r="638" spans="1:3" s="14" customFormat="1" ht="55" customHeight="1">
      <c r="A638" s="12" t="s">
        <v>1095</v>
      </c>
      <c r="B638" s="13"/>
      <c r="C638" s="15" t="str">
        <f>IFERROR(VLOOKUP(VENTAS4[[#This Row],[Code]],STOCK[],5,FALSE),"-")</f>
        <v>Pantalón de corte recto</v>
      </c>
    </row>
    <row r="639" spans="1:3" s="14" customFormat="1" ht="55" customHeight="1">
      <c r="A639" s="12" t="s">
        <v>1096</v>
      </c>
      <c r="B639" s="13"/>
      <c r="C639" s="15" t="str">
        <f>IFERROR(VLOOKUP(VENTAS4[[#This Row],[Code]],STOCK[],5,FALSE),"-")</f>
        <v>Pantalón de corte recto</v>
      </c>
    </row>
    <row r="640" spans="1:3" s="14" customFormat="1" ht="55" customHeight="1">
      <c r="A640" s="12" t="s">
        <v>1097</v>
      </c>
      <c r="B640" s="13"/>
      <c r="C640" s="15" t="str">
        <f>IFERROR(VLOOKUP(VENTAS4[[#This Row],[Code]],STOCK[],5,FALSE),"-")</f>
        <v>Pantalón rosado fuccia</v>
      </c>
    </row>
    <row r="641" spans="1:3" s="14" customFormat="1" ht="55" customHeight="1">
      <c r="A641" s="12" t="s">
        <v>1098</v>
      </c>
      <c r="B641" s="13"/>
      <c r="C641" s="15" t="str">
        <f>IFERROR(VLOOKUP(VENTAS4[[#This Row],[Code]],STOCK[],5,FALSE),"-")</f>
        <v xml:space="preserve">Top corto asimétrico </v>
      </c>
    </row>
    <row r="642" spans="1:3" s="14" customFormat="1" ht="55" customHeight="1">
      <c r="A642" s="12" t="s">
        <v>2663</v>
      </c>
      <c r="B642" s="13"/>
      <c r="C642" s="15" t="str">
        <f>IFERROR(VLOOKUP(VENTAS4[[#This Row],[Code]],STOCK[],5,FALSE),"-")</f>
        <v>Top negro corto asimétrico</v>
      </c>
    </row>
    <row r="643" spans="1:3" s="14" customFormat="1" ht="55" customHeight="1">
      <c r="A643" s="12" t="s">
        <v>1099</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1101</v>
      </c>
      <c r="B645" s="13"/>
      <c r="C645" s="15" t="str">
        <f>IFERROR(VLOOKUP(VENTAS4[[#This Row],[Code]],STOCK[],5,FALSE),"-")</f>
        <v>Pantaloneta con cinturón</v>
      </c>
    </row>
    <row r="646" spans="1:3" s="14" customFormat="1" ht="55" customHeight="1">
      <c r="A646" s="12" t="s">
        <v>1102</v>
      </c>
      <c r="B646" s="13"/>
      <c r="C646" s="15" t="str">
        <f>IFERROR(VLOOKUP(VENTAS4[[#This Row],[Code]],STOCK[],5,FALSE),"-")</f>
        <v>Sandalias rosadas Forever21</v>
      </c>
    </row>
    <row r="647" spans="1:3" s="14" customFormat="1" ht="55" customHeight="1">
      <c r="A647" s="12" t="s">
        <v>1103</v>
      </c>
      <c r="B647" s="13"/>
      <c r="C647" s="15" t="str">
        <f>IFERROR(VLOOKUP(VENTAS4[[#This Row],[Code]],STOCK[],5,FALSE),"-")</f>
        <v>Sandalias negras de hebilla </v>
      </c>
    </row>
    <row r="648" spans="1:3" s="14" customFormat="1" ht="55" customHeight="1">
      <c r="A648" s="12" t="s">
        <v>1104</v>
      </c>
      <c r="B648" s="13"/>
      <c r="C648" s="15" t="str">
        <f>IFERROR(VLOOKUP(VENTAS4[[#This Row],[Code]],STOCK[],5,FALSE),"-")</f>
        <v>Jean ajustado Claro</v>
      </c>
    </row>
    <row r="649" spans="1:3" s="14" customFormat="1" ht="55" customHeight="1">
      <c r="A649" s="12" t="s">
        <v>1105</v>
      </c>
      <c r="B649" s="13"/>
      <c r="C649" s="15" t="str">
        <f>IFERROR(VLOOKUP(VENTAS4[[#This Row],[Code]],STOCK[],5,FALSE),"-")</f>
        <v>Jean ajustado claro</v>
      </c>
    </row>
    <row r="650" spans="1:3" s="14" customFormat="1" ht="55" customHeight="1">
      <c r="A650" s="12" t="s">
        <v>1106</v>
      </c>
      <c r="B650" s="13"/>
      <c r="C650" s="15" t="str">
        <f>IFERROR(VLOOKUP(VENTAS4[[#This Row],[Code]],STOCK[],5,FALSE),"-")</f>
        <v>Sandalias rosadas Forever21</v>
      </c>
    </row>
    <row r="651" spans="1:3" s="14" customFormat="1" ht="55" customHeight="1">
      <c r="A651" s="12" t="s">
        <v>1107</v>
      </c>
      <c r="B651" s="13"/>
      <c r="C651" s="15" t="str">
        <f>IFERROR(VLOOKUP(VENTAS4[[#This Row],[Code]],STOCK[],5,FALSE),"-")</f>
        <v>Sandalias blancas</v>
      </c>
    </row>
    <row r="652" spans="1:3" s="14" customFormat="1" ht="55" customHeight="1">
      <c r="A652" s="12" t="s">
        <v>1108</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1109</v>
      </c>
      <c r="B654" s="13"/>
      <c r="C654" s="15" t="str">
        <f>IFERROR(VLOOKUP(VENTAS4[[#This Row],[Code]],STOCK[],5,FALSE),"-")</f>
        <v>Blusa de manga larga cruzada</v>
      </c>
    </row>
    <row r="655" spans="1:3" s="14" customFormat="1" ht="55" customHeight="1">
      <c r="A655" s="12" t="s">
        <v>1110</v>
      </c>
      <c r="B655" s="13"/>
      <c r="C655" s="15" t="str">
        <f>IFERROR(VLOOKUP(VENTAS4[[#This Row],[Code]],STOCK[],5,FALSE),"-")</f>
        <v>Blazer Crema</v>
      </c>
    </row>
    <row r="656" spans="1:3" s="14" customFormat="1" ht="55" customHeight="1">
      <c r="A656" s="12" t="s">
        <v>1111</v>
      </c>
      <c r="B656" s="13"/>
      <c r="C656" s="15" t="str">
        <f>IFERROR(VLOOKUP(VENTAS4[[#This Row],[Code]],STOCK[],5,FALSE),"-")</f>
        <v>Blazer con textura (hacer foto)</v>
      </c>
    </row>
    <row r="657" spans="1:3" s="14" customFormat="1" ht="55" customHeight="1">
      <c r="A657" s="12" t="s">
        <v>1112</v>
      </c>
      <c r="B657" s="13"/>
      <c r="C657" s="15" t="str">
        <f>IFERROR(VLOOKUP(VENTAS4[[#This Row],[Code]],STOCK[],5,FALSE),"-")</f>
        <v>Blazer Carmelita oscuro (hacer foto)</v>
      </c>
    </row>
    <row r="658" spans="1:3" s="14" customFormat="1" ht="55" customHeight="1">
      <c r="A658" s="12" t="s">
        <v>1113</v>
      </c>
      <c r="B658" s="13"/>
      <c r="C658" s="15" t="str">
        <f>IFERROR(VLOOKUP(VENTAS4[[#This Row],[Code]],STOCK[],5,FALSE),"-")</f>
        <v>Camisa rayas verde</v>
      </c>
    </row>
    <row r="659" spans="1:3" s="14" customFormat="1" ht="55" customHeight="1">
      <c r="A659" s="12" t="s">
        <v>1114</v>
      </c>
      <c r="B659" s="13"/>
      <c r="C659" s="15" t="str">
        <f>IFERROR(VLOOKUP(VENTAS4[[#This Row],[Code]],STOCK[],5,FALSE),"-")</f>
        <v>Camisa Azul </v>
      </c>
    </row>
    <row r="660" spans="1:3" s="14" customFormat="1" ht="55" customHeight="1">
      <c r="A660" s="12" t="s">
        <v>1115</v>
      </c>
      <c r="B660" s="13"/>
      <c r="C660" s="15" t="str">
        <f>IFERROR(VLOOKUP(VENTAS4[[#This Row],[Code]],STOCK[],5,FALSE),"-")</f>
        <v xml:space="preserve">Camisa Blanca </v>
      </c>
    </row>
    <row r="661" spans="1:3" s="14" customFormat="1" ht="55" customHeight="1">
      <c r="A661" s="12" t="s">
        <v>1116</v>
      </c>
      <c r="B661" s="13"/>
      <c r="C661" s="15" t="str">
        <f>IFERROR(VLOOKUP(VENTAS4[[#This Row],[Code]],STOCK[],5,FALSE),"-")</f>
        <v xml:space="preserve">Blusa de manga acampanada </v>
      </c>
    </row>
    <row r="662" spans="1:3" s="14" customFormat="1" ht="55" customHeight="1">
      <c r="A662" s="12" t="s">
        <v>1117</v>
      </c>
      <c r="B662" s="13"/>
      <c r="C662" s="15" t="str">
        <f>IFERROR(VLOOKUP(VENTAS4[[#This Row],[Code]],STOCK[],5,FALSE),"-")</f>
        <v>Blusa de manga acampanada blanca</v>
      </c>
    </row>
    <row r="663" spans="1:3" s="14" customFormat="1" ht="55" customHeight="1">
      <c r="A663" s="12" t="s">
        <v>1118</v>
      </c>
      <c r="B663" s="13"/>
      <c r="C663" s="15" t="str">
        <f>IFERROR(VLOOKUP(VENTAS4[[#This Row],[Code]],STOCK[],5,FALSE),"-")</f>
        <v>Blusa de manga acampanada negra</v>
      </c>
    </row>
    <row r="664" spans="1:3" s="14" customFormat="1" ht="55" customHeight="1">
      <c r="A664" s="12" t="s">
        <v>1119</v>
      </c>
      <c r="B664" s="13"/>
      <c r="C664" s="15" t="str">
        <f>IFERROR(VLOOKUP(VENTAS4[[#This Row],[Code]],STOCK[],5,FALSE),"-")</f>
        <v>Blusa de manga acampanada</v>
      </c>
    </row>
    <row r="665" spans="1:3" s="14" customFormat="1" ht="55" customHeight="1">
      <c r="A665" s="12" t="s">
        <v>1208</v>
      </c>
      <c r="B665" s="13"/>
      <c r="C665" s="15" t="str">
        <f>IFERROR(VLOOKUP(VENTAS4[[#This Row],[Code]],STOCK[],5,FALSE),"-")</f>
        <v>Blusa Camisa de puño largo</v>
      </c>
    </row>
    <row r="666" spans="1:3" s="14" customFormat="1" ht="55" customHeight="1">
      <c r="A666" s="12" t="s">
        <v>1209</v>
      </c>
      <c r="B666" s="13"/>
      <c r="C666" s="15" t="str">
        <f>IFERROR(VLOOKUP(VENTAS4[[#This Row],[Code]],STOCK[],5,FALSE),"-")</f>
        <v>Blusa camisa de puño largo</v>
      </c>
    </row>
    <row r="667" spans="1:3" s="14" customFormat="1" ht="55" customHeight="1">
      <c r="A667" s="12" t="s">
        <v>1210</v>
      </c>
      <c r="B667" s="13"/>
      <c r="C667" s="15" t="str">
        <f>IFERROR(VLOOKUP(VENTAS4[[#This Row],[Code]],STOCK[],5,FALSE),"-")</f>
        <v>Camisa entallada dazy</v>
      </c>
    </row>
    <row r="668" spans="1:3" s="14" customFormat="1" ht="55" customHeight="1">
      <c r="A668" s="12" t="s">
        <v>1211</v>
      </c>
      <c r="B668" s="13"/>
      <c r="C668" s="15" t="str">
        <f>IFERROR(VLOOKUP(VENTAS4[[#This Row],[Code]],STOCK[],5,FALSE),"-")</f>
        <v>Camisa entallada dazy</v>
      </c>
    </row>
    <row r="669" spans="1:3" s="14" customFormat="1" ht="55" customHeight="1">
      <c r="A669" s="12" t="s">
        <v>1212</v>
      </c>
      <c r="B669" s="13" t="s">
        <v>2043</v>
      </c>
      <c r="C669" s="15" t="str">
        <f>IFERROR(VLOOKUP(VENTAS4[[#This Row],[Code]],STOCK[],5,FALSE),"-")</f>
        <v>Body traslúcido floreado (hacer foto)</v>
      </c>
    </row>
    <row r="670" spans="1:3" s="14" customFormat="1" ht="55" customHeight="1">
      <c r="A670" s="12" t="s">
        <v>1213</v>
      </c>
      <c r="B670" s="13"/>
      <c r="C670" s="15" t="str">
        <f>IFERROR(VLOOKUP(VENTAS4[[#This Row],[Code]],STOCK[],5,FALSE),"-")</f>
        <v>Cardigan Amarillo</v>
      </c>
    </row>
    <row r="671" spans="1:3" s="14" customFormat="1" ht="55" customHeight="1">
      <c r="A671" s="12" t="s">
        <v>1214</v>
      </c>
      <c r="B671" s="13"/>
      <c r="C671" s="15" t="str">
        <f>IFERROR(VLOOKUP(VENTAS4[[#This Row],[Code]],STOCK[],5,FALSE),"-")</f>
        <v>Cardigan Amarillo</v>
      </c>
    </row>
    <row r="672" spans="1:3" s="14" customFormat="1" ht="55" customHeight="1">
      <c r="A672" s="12" t="s">
        <v>1216</v>
      </c>
      <c r="B672" s="13"/>
      <c r="C672" s="15" t="str">
        <f>IFERROR(VLOOKUP(VENTAS4[[#This Row],[Code]],STOCK[],5,FALSE),"-")</f>
        <v xml:space="preserve">Pullover oversize estampado </v>
      </c>
    </row>
    <row r="673" spans="1:3" s="14" customFormat="1" ht="55" customHeight="1">
      <c r="A673" s="12" t="s">
        <v>1217</v>
      </c>
      <c r="B673" s="13"/>
      <c r="C673" s="15" t="str">
        <f>IFERROR(VLOOKUP(VENTAS4[[#This Row],[Code]],STOCK[],5,FALSE),"-")</f>
        <v>Sweater rosa con mangas abiertas</v>
      </c>
    </row>
    <row r="674" spans="1:3" s="14" customFormat="1" ht="55" customHeight="1">
      <c r="A674" s="12" t="s">
        <v>1218</v>
      </c>
      <c r="B674" s="13"/>
      <c r="C674" s="15" t="str">
        <f>IFERROR(VLOOKUP(VENTAS4[[#This Row],[Code]],STOCK[],5,FALSE),"-")</f>
        <v>Chaleco Tejido</v>
      </c>
    </row>
    <row r="675" spans="1:3" s="14" customFormat="1" ht="55" customHeight="1">
      <c r="A675" s="12" t="s">
        <v>1219</v>
      </c>
      <c r="B675" s="13"/>
      <c r="C675" s="15" t="str">
        <f>IFERROR(VLOOKUP(VENTAS4[[#This Row],[Code]],STOCK[],5,FALSE),"-")</f>
        <v>Chaleco gris de traje</v>
      </c>
    </row>
    <row r="676" spans="1:3" s="14" customFormat="1" ht="55" customHeight="1">
      <c r="A676" s="12" t="s">
        <v>1223</v>
      </c>
      <c r="B676" s="13"/>
      <c r="C676" s="15" t="str">
        <f>IFERROR(VLOOKUP(VENTAS4[[#This Row],[Code]],STOCK[],5,FALSE),"-")</f>
        <v>Sweater de Lana naranja quemada</v>
      </c>
    </row>
    <row r="677" spans="1:3" s="14" customFormat="1" ht="55" customHeight="1">
      <c r="A677" s="12" t="s">
        <v>1224</v>
      </c>
      <c r="B677" s="13"/>
      <c r="C677" s="15" t="str">
        <f>IFERROR(VLOOKUP(VENTAS4[[#This Row],[Code]],STOCK[],5,FALSE),"-")</f>
        <v>Sweater de lana</v>
      </c>
    </row>
    <row r="678" spans="1:3" s="14" customFormat="1" ht="55" customHeight="1">
      <c r="A678" s="12" t="s">
        <v>1225</v>
      </c>
      <c r="B678" s="13"/>
      <c r="C678" s="15" t="str">
        <f>IFERROR(VLOOKUP(VENTAS4[[#This Row],[Code]],STOCK[],5,FALSE),"-")</f>
        <v xml:space="preserve">Sweater de lana </v>
      </c>
    </row>
    <row r="679" spans="1:3" s="14" customFormat="1" ht="55" customHeight="1">
      <c r="A679" s="12" t="s">
        <v>1226</v>
      </c>
      <c r="B679" s="13"/>
      <c r="C679" s="15" t="str">
        <f>IFERROR(VLOOKUP(VENTAS4[[#This Row],[Code]],STOCK[],5,FALSE),"-")</f>
        <v>Vestido de flecos</v>
      </c>
    </row>
    <row r="680" spans="1:3" s="14" customFormat="1" ht="55" customHeight="1">
      <c r="A680" s="12" t="s">
        <v>1227</v>
      </c>
      <c r="B680" s="13"/>
      <c r="C680" s="15" t="str">
        <f>IFERROR(VLOOKUP(VENTAS4[[#This Row],[Code]],STOCK[],5,FALSE),"-")</f>
        <v>Vestido de flecos</v>
      </c>
    </row>
    <row r="681" spans="1:3" s="14" customFormat="1" ht="55" customHeight="1">
      <c r="A681" s="12" t="s">
        <v>1228</v>
      </c>
      <c r="B681" s="13"/>
      <c r="C681" s="15" t="str">
        <f>IFERROR(VLOOKUP(VENTAS4[[#This Row],[Code]],STOCK[],5,FALSE),"-")</f>
        <v>Falda plisada de cuadros</v>
      </c>
    </row>
    <row r="682" spans="1:3" s="14" customFormat="1" ht="55" customHeight="1">
      <c r="A682" s="12" t="s">
        <v>1229</v>
      </c>
      <c r="B682" s="13"/>
      <c r="C682" s="15" t="str">
        <f>IFERROR(VLOOKUP(VENTAS4[[#This Row],[Code]],STOCK[],5,FALSE),"-")</f>
        <v>Falda plisada de cuadros</v>
      </c>
    </row>
    <row r="683" spans="1:3" s="14" customFormat="1" ht="55" customHeight="1">
      <c r="A683" s="12" t="s">
        <v>1230</v>
      </c>
      <c r="B683" s="13"/>
      <c r="C683" s="15" t="str">
        <f>IFERROR(VLOOKUP(VENTAS4[[#This Row],[Code]],STOCK[],5,FALSE),"-")</f>
        <v>Pajarita en forma de flor</v>
      </c>
    </row>
    <row r="684" spans="1:3" s="14" customFormat="1" ht="55" customHeight="1">
      <c r="A684" s="12" t="s">
        <v>1231</v>
      </c>
      <c r="B684" s="13"/>
      <c r="C684" s="15" t="str">
        <f>IFERROR(VLOOKUP(VENTAS4[[#This Row],[Code]],STOCK[],5,FALSE),"-")</f>
        <v>Corbatín de mujer</v>
      </c>
    </row>
    <row r="685" spans="1:3" s="14" customFormat="1" ht="55" customHeight="1">
      <c r="A685" s="12" t="s">
        <v>1233</v>
      </c>
      <c r="B685" s="13"/>
      <c r="C685" s="15" t="str">
        <f>IFERROR(VLOOKUP(VENTAS4[[#This Row],[Code]],STOCK[],5,FALSE),"-")</f>
        <v>Camisa blanca entallada H&amp;M</v>
      </c>
    </row>
    <row r="686" spans="1:3" s="14" customFormat="1" ht="55" customHeight="1">
      <c r="A686" s="12" t="s">
        <v>1234</v>
      </c>
      <c r="B686" s="13"/>
      <c r="C686" s="15" t="str">
        <f>IFERROR(VLOOKUP(VENTAS4[[#This Row],[Code]],STOCK[],5,FALSE),"-")</f>
        <v xml:space="preserve">Ajustador beige </v>
      </c>
    </row>
    <row r="687" spans="1:3" s="14" customFormat="1" ht="55" customHeight="1">
      <c r="A687" s="12" t="s">
        <v>1500</v>
      </c>
      <c r="B687" s="13"/>
      <c r="C687" s="15" t="str">
        <f>IFERROR(VLOOKUP(VENTAS4[[#This Row],[Code]],STOCK[],5,FALSE),"-")</f>
        <v>Conjunto Skort &amp; top Floreado</v>
      </c>
    </row>
    <row r="688" spans="1:3" s="14" customFormat="1" ht="55" customHeight="1">
      <c r="A688" s="12" t="s">
        <v>1235</v>
      </c>
      <c r="B688" s="13"/>
      <c r="C688" s="15" t="str">
        <f>IFERROR(VLOOKUP(VENTAS4[[#This Row],[Code]],STOCK[],5,FALSE),"-")</f>
        <v>Medias pantys</v>
      </c>
    </row>
    <row r="689" spans="1:3" s="14" customFormat="1" ht="55" customHeight="1">
      <c r="A689" s="12" t="s">
        <v>1236</v>
      </c>
      <c r="B689" s="13"/>
      <c r="C689" s="15" t="str">
        <f>IFERROR(VLOOKUP(VENTAS4[[#This Row],[Code]],STOCK[],5,FALSE),"-")</f>
        <v>Medias de mallas</v>
      </c>
    </row>
    <row r="690" spans="1:3" s="14" customFormat="1" ht="55" customHeight="1">
      <c r="A690" s="12" t="s">
        <v>1237</v>
      </c>
      <c r="B690" s="13"/>
      <c r="C690" s="15" t="str">
        <f>IFERROR(VLOOKUP(VENTAS4[[#This Row],[Code]],STOCK[],5,FALSE),"-")</f>
        <v>Leggings negros acanalados</v>
      </c>
    </row>
    <row r="691" spans="1:3" s="14" customFormat="1" ht="55" customHeight="1">
      <c r="A691" s="12" t="s">
        <v>1238</v>
      </c>
      <c r="B691" s="13"/>
      <c r="C691" s="15" t="str">
        <f>IFERROR(VLOOKUP(VENTAS4[[#This Row],[Code]],STOCK[],5,FALSE),"-")</f>
        <v>Playera negra de cuello cisne</v>
      </c>
    </row>
    <row r="692" spans="1:3" s="14" customFormat="1" ht="55" customHeight="1">
      <c r="A692" s="12" t="s">
        <v>1239</v>
      </c>
      <c r="B692" s="13"/>
      <c r="C692" s="15" t="str">
        <f>IFERROR(VLOOKUP(VENTAS4[[#This Row],[Code]],STOCK[],5,FALSE),"-")</f>
        <v> Vestido Rojo con eberturas</v>
      </c>
    </row>
    <row r="693" spans="1:3" s="14" customFormat="1" ht="55" customHeight="1">
      <c r="A693" s="12" t="s">
        <v>1240</v>
      </c>
      <c r="B693" s="13"/>
      <c r="C693" s="15" t="str">
        <f>IFERROR(VLOOKUP(VENTAS4[[#This Row],[Code]],STOCK[],5,FALSE),"-")</f>
        <v>Playera negra de cuello cisne</v>
      </c>
    </row>
    <row r="694" spans="1:3" s="14" customFormat="1" ht="55" customHeight="1">
      <c r="A694" s="12" t="s">
        <v>1241</v>
      </c>
      <c r="B694" s="13"/>
      <c r="C694" s="15" t="str">
        <f>IFERROR(VLOOKUP(VENTAS4[[#This Row],[Code]],STOCK[],5,FALSE),"-")</f>
        <v>Playera de cuello cisne</v>
      </c>
    </row>
    <row r="695" spans="1:3" s="14" customFormat="1" ht="55" customHeight="1">
      <c r="A695" s="12" t="s">
        <v>1242</v>
      </c>
      <c r="B695" s="13"/>
      <c r="C695" s="15" t="str">
        <f>IFERROR(VLOOKUP(VENTAS4[[#This Row],[Code]],STOCK[],5,FALSE),"-")</f>
        <v>Camiseta acanalada de bajo asimétrico blanco</v>
      </c>
    </row>
    <row r="696" spans="1:3" s="14" customFormat="1" ht="55" customHeight="1">
      <c r="A696" s="12" t="s">
        <v>1243</v>
      </c>
      <c r="B696" s="13"/>
      <c r="C696" s="15" t="str">
        <f>IFERROR(VLOOKUP(VENTAS4[[#This Row],[Code]],STOCK[],5,FALSE),"-")</f>
        <v>Camiseta acanalada de bajo asimétrico blanco</v>
      </c>
    </row>
    <row r="697" spans="1:3" s="14" customFormat="1" ht="55" customHeight="1">
      <c r="A697" s="12" t="s">
        <v>1244</v>
      </c>
      <c r="B697" s="13"/>
      <c r="C697" s="15" t="str">
        <f>IFERROR(VLOOKUP(VENTAS4[[#This Row],[Code]],STOCK[],5,FALSE),"-")</f>
        <v>Camiseta acanalada de bajo asimétrico naranja</v>
      </c>
    </row>
    <row r="698" spans="1:3" s="14" customFormat="1" ht="55" customHeight="1">
      <c r="A698" s="12" t="s">
        <v>1245</v>
      </c>
      <c r="B698" s="13"/>
      <c r="C698" s="15" t="str">
        <f>IFERROR(VLOOKUP(VENTAS4[[#This Row],[Code]],STOCK[],5,FALSE),"-")</f>
        <v>Camiseta acanalada oblicua naranja</v>
      </c>
    </row>
    <row r="699" spans="1:3" s="14" customFormat="1" ht="55" customHeight="1">
      <c r="A699" s="12" t="s">
        <v>1246</v>
      </c>
      <c r="B699" s="13"/>
      <c r="C699" s="15" t="str">
        <f>IFERROR(VLOOKUP(VENTAS4[[#This Row],[Code]],STOCK[],5,FALSE),"-")</f>
        <v>Top bustier corsetero</v>
      </c>
    </row>
    <row r="700" spans="1:3" s="14" customFormat="1" ht="55" customHeight="1">
      <c r="A700" s="12" t="s">
        <v>1247</v>
      </c>
      <c r="B700" s="13"/>
      <c r="C700" s="15" t="str">
        <f>IFERROR(VLOOKUP(VENTAS4[[#This Row],[Code]],STOCK[],5,FALSE),"-")</f>
        <v>Top bustier corsetero</v>
      </c>
    </row>
    <row r="701" spans="1:3" s="14" customFormat="1" ht="55" customHeight="1">
      <c r="A701" s="12" t="s">
        <v>1248</v>
      </c>
      <c r="B701" s="13"/>
      <c r="C701" s="15" t="str">
        <f>IFERROR(VLOOKUP(VENTAS4[[#This Row],[Code]],STOCK[],5,FALSE),"-")</f>
        <v>Pantaloneta con abertura y bolsillos</v>
      </c>
    </row>
    <row r="702" spans="1:3" s="14" customFormat="1" ht="55" customHeight="1">
      <c r="A702" s="12" t="s">
        <v>1249</v>
      </c>
      <c r="B702" s="13"/>
      <c r="C702" s="15" t="str">
        <f>IFERROR(VLOOKUP(VENTAS4[[#This Row],[Code]],STOCK[],5,FALSE),"-")</f>
        <v>Pantaloneta con abertura</v>
      </c>
    </row>
    <row r="703" spans="1:3" s="14" customFormat="1" ht="55" customHeight="1">
      <c r="A703" s="12" t="s">
        <v>1250</v>
      </c>
      <c r="B703" s="13"/>
      <c r="C703" s="15" t="str">
        <f>IFERROR(VLOOKUP(VENTAS4[[#This Row],[Code]],STOCK[],5,FALSE),"-")</f>
        <v>Jean MOM con rotos</v>
      </c>
    </row>
    <row r="704" spans="1:3" s="14" customFormat="1" ht="55" customHeight="1">
      <c r="A704" s="12" t="s">
        <v>1251</v>
      </c>
      <c r="B704" s="13"/>
      <c r="C704" s="15" t="str">
        <f>IFERROR(VLOOKUP(VENTAS4[[#This Row],[Code]],STOCK[],5,FALSE),"-")</f>
        <v>Jean MOM con rotos</v>
      </c>
    </row>
    <row r="705" spans="1:3" s="14" customFormat="1" ht="55" customHeight="1">
      <c r="A705" s="12" t="s">
        <v>1252</v>
      </c>
      <c r="B705" s="13"/>
      <c r="C705" s="15" t="str">
        <f>IFERROR(VLOOKUP(VENTAS4[[#This Row],[Code]],STOCK[],5,FALSE),"-")</f>
        <v>Vestido acanalado cruzado color crema</v>
      </c>
    </row>
    <row r="706" spans="1:3" s="14" customFormat="1" ht="55" customHeight="1">
      <c r="A706" s="12" t="s">
        <v>1253</v>
      </c>
      <c r="B706" s="13"/>
      <c r="C706" s="15" t="str">
        <f>IFERROR(VLOOKUP(VENTAS4[[#This Row],[Code]],STOCK[],5,FALSE),"-")</f>
        <v>Vestido acanalado cruzado color crema</v>
      </c>
    </row>
    <row r="707" spans="1:3" s="14" customFormat="1" ht="55" customHeight="1">
      <c r="A707" s="12" t="s">
        <v>1254</v>
      </c>
      <c r="B707" s="13"/>
      <c r="C707" s="15" t="str">
        <f>IFERROR(VLOOKUP(VENTAS4[[#This Row],[Code]],STOCK[],5,FALSE),"-")</f>
        <v>Short de tela suave con cinturón</v>
      </c>
    </row>
    <row r="708" spans="1:3" s="14" customFormat="1" ht="55" customHeight="1">
      <c r="A708" s="12" t="s">
        <v>1255</v>
      </c>
      <c r="B708" s="13"/>
      <c r="C708" s="15" t="str">
        <f>IFERROR(VLOOKUP(VENTAS4[[#This Row],[Code]],STOCK[],5,FALSE),"-")</f>
        <v>Pantalón de traje</v>
      </c>
    </row>
    <row r="709" spans="1:3" s="14" customFormat="1" ht="55" customHeight="1">
      <c r="A709" s="12" t="s">
        <v>1256</v>
      </c>
      <c r="B709" s="13"/>
      <c r="C709" s="15" t="str">
        <f>IFERROR(VLOOKUP(VENTAS4[[#This Row],[Code]],STOCK[],5,FALSE),"-")</f>
        <v>Vestido espalda escotada</v>
      </c>
    </row>
    <row r="710" spans="1:3" s="14" customFormat="1" ht="55" customHeight="1">
      <c r="A710" s="12" t="s">
        <v>1257</v>
      </c>
      <c r="B710" s="13"/>
      <c r="C710" s="15" t="str">
        <f>IFERROR(VLOOKUP(VENTAS4[[#This Row],[Code]],STOCK[],5,FALSE),"-")</f>
        <v>Vestido espalda escotada</v>
      </c>
    </row>
    <row r="711" spans="1:3" s="14" customFormat="1" ht="55" customHeight="1">
      <c r="A711" s="12" t="s">
        <v>1258</v>
      </c>
      <c r="B711" s="13"/>
      <c r="C711" s="15" t="str">
        <f>IFERROR(VLOOKUP(VENTAS4[[#This Row],[Code]],STOCK[],5,FALSE),"-")</f>
        <v>Sandalias blancas cruzadas</v>
      </c>
    </row>
    <row r="712" spans="1:3" s="14" customFormat="1" ht="55" customHeight="1">
      <c r="A712" s="12" t="s">
        <v>1259</v>
      </c>
      <c r="B712" s="13"/>
      <c r="C712" s="15" t="str">
        <f>IFERROR(VLOOKUP(VENTAS4[[#This Row],[Code]],STOCK[],5,FALSE),"-")</f>
        <v>Sandalias blancas cruzadas</v>
      </c>
    </row>
    <row r="713" spans="1:3" s="14" customFormat="1" ht="55" customHeight="1">
      <c r="A713" s="12" t="s">
        <v>1260</v>
      </c>
      <c r="B713" s="13"/>
      <c r="C713" s="15" t="str">
        <f>IFERROR(VLOOKUP(VENTAS4[[#This Row],[Code]],STOCK[],5,FALSE),"-")</f>
        <v>Sandalias blancas cruzadas</v>
      </c>
    </row>
    <row r="714" spans="1:3" s="14" customFormat="1" ht="55" customHeight="1">
      <c r="A714" s="12" t="s">
        <v>1546</v>
      </c>
      <c r="B714" s="13"/>
      <c r="C714" s="15" t="str">
        <f>IFERROR(VLOOKUP(VENTAS4[[#This Row],[Code]],STOCK[],5,FALSE),"-")</f>
        <v>Pantalón de viscosa y zíper</v>
      </c>
    </row>
    <row r="715" spans="1:3" s="14" customFormat="1" ht="55" customHeight="1">
      <c r="A715" s="12" t="s">
        <v>1261</v>
      </c>
      <c r="B715" s="13"/>
      <c r="C715" s="15" t="str">
        <f>IFERROR(VLOOKUP(VENTAS4[[#This Row],[Code]],STOCK[],5,FALSE),"-")</f>
        <v>Sandalias de velcro</v>
      </c>
    </row>
    <row r="716" spans="1:3" s="14" customFormat="1" ht="55" customHeight="1">
      <c r="A716" s="12" t="s">
        <v>1262</v>
      </c>
      <c r="B716" s="13"/>
      <c r="C716" s="15" t="str">
        <f>IFERROR(VLOOKUP(VENTAS4[[#This Row],[Code]],STOCK[],5,FALSE),"-")</f>
        <v>Sandalias de velcro</v>
      </c>
    </row>
    <row r="717" spans="1:3" s="14" customFormat="1" ht="55" customHeight="1">
      <c r="A717" s="12" t="s">
        <v>1263</v>
      </c>
      <c r="B717" s="13"/>
      <c r="C717" s="15" t="str">
        <f>IFERROR(VLOOKUP(VENTAS4[[#This Row],[Code]],STOCK[],5,FALSE),"-")</f>
        <v>Sandalias de velcro</v>
      </c>
    </row>
    <row r="718" spans="1:3" s="14" customFormat="1" ht="55" customHeight="1">
      <c r="A718" s="12" t="s">
        <v>1264</v>
      </c>
      <c r="B718" s="13"/>
      <c r="C718" s="15" t="str">
        <f>IFERROR(VLOOKUP(VENTAS4[[#This Row],[Code]],STOCK[],5,FALSE),"-")</f>
        <v>Sandalias negras acolchadas Marca F21</v>
      </c>
    </row>
    <row r="719" spans="1:3" s="14" customFormat="1" ht="55" customHeight="1">
      <c r="A719" s="12" t="s">
        <v>1265</v>
      </c>
      <c r="B719" s="13"/>
      <c r="C719" s="15" t="str">
        <f>IFERROR(VLOOKUP(VENTAS4[[#This Row],[Code]],STOCK[],5,FALSE),"-")</f>
        <v>Sandalias negras acolchadas</v>
      </c>
    </row>
    <row r="720" spans="1:3" s="14" customFormat="1" ht="55" customHeight="1">
      <c r="A720" s="12" t="s">
        <v>1266</v>
      </c>
      <c r="B720" s="13"/>
      <c r="C720" s="15" t="str">
        <f>IFERROR(VLOOKUP(VENTAS4[[#This Row],[Code]],STOCK[],5,FALSE),"-")</f>
        <v>Sandalias negras acolchadas</v>
      </c>
    </row>
    <row r="721" spans="1:3" s="14" customFormat="1" ht="55" customHeight="1">
      <c r="A721" s="12" t="s">
        <v>1267</v>
      </c>
      <c r="B721" s="13"/>
      <c r="C721" s="15" t="str">
        <f>IFERROR(VLOOKUP(VENTAS4[[#This Row],[Code]],STOCK[],5,FALSE),"-")</f>
        <v>Mocasín con herrajes</v>
      </c>
    </row>
    <row r="722" spans="1:3" s="14" customFormat="1" ht="55" customHeight="1">
      <c r="A722" s="12" t="s">
        <v>1268</v>
      </c>
      <c r="B722" s="13"/>
      <c r="C722" s="15" t="str">
        <f>IFERROR(VLOOKUP(VENTAS4[[#This Row],[Code]],STOCK[],5,FALSE),"-")</f>
        <v>Mocasín con herrajes</v>
      </c>
    </row>
    <row r="723" spans="1:3" s="14" customFormat="1" ht="55" customHeight="1">
      <c r="A723" s="12" t="s">
        <v>1288</v>
      </c>
      <c r="B723" s="13"/>
      <c r="C723" s="15" t="str">
        <f>IFERROR(VLOOKUP(VENTAS4[[#This Row],[Code]],STOCK[],5,FALSE),"-")</f>
        <v>Mocasín con herrajes</v>
      </c>
    </row>
    <row r="724" spans="1:3" s="14" customFormat="1" ht="55" customHeight="1">
      <c r="A724" s="12" t="s">
        <v>1289</v>
      </c>
      <c r="B724" s="13"/>
      <c r="C724" s="15" t="str">
        <f>IFERROR(VLOOKUP(VENTAS4[[#This Row],[Code]],STOCK[],5,FALSE),"-")</f>
        <v>Sandalias minimalistas de plataforma</v>
      </c>
    </row>
    <row r="725" spans="1:3" s="14" customFormat="1" ht="55" customHeight="1">
      <c r="A725" s="12" t="s">
        <v>1291</v>
      </c>
      <c r="B725" s="13"/>
      <c r="C725" s="15" t="str">
        <f>IFERROR(VLOOKUP(VENTAS4[[#This Row],[Code]],STOCK[],5,FALSE),"-")</f>
        <v>Sandalias minimalistas de plataforma</v>
      </c>
    </row>
    <row r="726" spans="1:3" s="14" customFormat="1" ht="55" customHeight="1">
      <c r="A726" s="12" t="s">
        <v>1292</v>
      </c>
      <c r="B726" s="13"/>
      <c r="C726" s="15" t="str">
        <f>IFERROR(VLOOKUP(VENTAS4[[#This Row],[Code]],STOCK[],5,FALSE),"-")</f>
        <v>Sandalias minimalistas de plataforma</v>
      </c>
    </row>
    <row r="727" spans="1:3" s="14" customFormat="1" ht="55" customHeight="1">
      <c r="A727" s="12" t="s">
        <v>1293</v>
      </c>
      <c r="B727" s="13"/>
      <c r="C727" s="15" t="str">
        <f>IFERROR(VLOOKUP(VENTAS4[[#This Row],[Code]],STOCK[],5,FALSE),"-")</f>
        <v>Vestido Orquídea de botones y tirantes de pétalos</v>
      </c>
    </row>
    <row r="728" spans="1:3" s="14" customFormat="1" ht="55" customHeight="1">
      <c r="A728" s="12" t="s">
        <v>1294</v>
      </c>
      <c r="B728" s="13"/>
      <c r="C728" s="15" t="str">
        <f>IFERROR(VLOOKUP(VENTAS4[[#This Row],[Code]],STOCK[],5,FALSE),"-")</f>
        <v>Vestido Orquídea de botones y tirantes de pétalos</v>
      </c>
    </row>
    <row r="729" spans="1:3" s="14" customFormat="1" ht="55" customHeight="1">
      <c r="A729" s="12" t="s">
        <v>1295</v>
      </c>
      <c r="B729" s="13"/>
      <c r="C729" s="15" t="str">
        <f>IFERROR(VLOOKUP(VENTAS4[[#This Row],[Code]],STOCK[],5,FALSE),"-")</f>
        <v>Vestido Orquídea de botones y tirantes de pétalos</v>
      </c>
    </row>
    <row r="730" spans="1:3" s="14" customFormat="1" ht="55" customHeight="1">
      <c r="A730" s="12" t="s">
        <v>1296</v>
      </c>
      <c r="B730" s="13"/>
      <c r="C730" s="15" t="str">
        <f>IFERROR(VLOOKUP(VENTAS4[[#This Row],[Code]],STOCK[],5,FALSE),"-")</f>
        <v>Pantalón alto de bajo elegante</v>
      </c>
    </row>
    <row r="731" spans="1:3" s="14" customFormat="1" ht="55" customHeight="1">
      <c r="A731" s="12" t="s">
        <v>1297</v>
      </c>
      <c r="B731" s="13"/>
      <c r="C731" s="15" t="str">
        <f>IFERROR(VLOOKUP(VENTAS4[[#This Row],[Code]],STOCK[],5,FALSE),"-")</f>
        <v>Pantalón alto de bajo elegante</v>
      </c>
    </row>
    <row r="732" spans="1:3" s="14" customFormat="1" ht="55" customHeight="1">
      <c r="A732" s="12" t="s">
        <v>1298</v>
      </c>
      <c r="B732" s="13"/>
      <c r="C732" s="15" t="str">
        <f>IFERROR(VLOOKUP(VENTAS4[[#This Row],[Code]],STOCK[],5,FALSE),"-")</f>
        <v>Pantalón alto de bajo elegante</v>
      </c>
    </row>
    <row r="733" spans="1:3" s="14" customFormat="1" ht="55" customHeight="1">
      <c r="A733" s="12" t="s">
        <v>1299</v>
      </c>
      <c r="B733" s="13"/>
      <c r="C733" s="15" t="str">
        <f>IFERROR(VLOOKUP(VENTAS4[[#This Row],[Code]],STOCK[],5,FALSE),"-")</f>
        <v>Pantalón alto de bajo elegante</v>
      </c>
    </row>
    <row r="734" spans="1:3" s="14" customFormat="1" ht="55" customHeight="1">
      <c r="A734" s="12" t="s">
        <v>1300</v>
      </c>
      <c r="B734" s="13"/>
      <c r="C734" s="15" t="str">
        <f>IFERROR(VLOOKUP(VENTAS4[[#This Row],[Code]],STOCK[],5,FALSE),"-")</f>
        <v xml:space="preserve">Pantalón cargo verde </v>
      </c>
    </row>
    <row r="735" spans="1:3" s="14" customFormat="1" ht="55" customHeight="1">
      <c r="A735" s="12" t="s">
        <v>1302</v>
      </c>
      <c r="B735" s="13"/>
      <c r="C735" s="15" t="str">
        <f>IFERROR(VLOOKUP(VENTAS4[[#This Row],[Code]],STOCK[],5,FALSE),"-")</f>
        <v>Bermuda negra denim</v>
      </c>
    </row>
    <row r="736" spans="1:3" s="14" customFormat="1" ht="55" customHeight="1">
      <c r="A736" s="12" t="s">
        <v>1303</v>
      </c>
      <c r="B736" s="13"/>
      <c r="C736" s="15" t="str">
        <f>IFERROR(VLOOKUP(VENTAS4[[#This Row],[Code]],STOCK[],5,FALSE),"-")</f>
        <v>Sandalias de tacón triangular</v>
      </c>
    </row>
    <row r="737" spans="1:3" s="14" customFormat="1" ht="55" customHeight="1">
      <c r="A737" s="12" t="s">
        <v>1305</v>
      </c>
      <c r="B737" s="13"/>
      <c r="C737" s="15" t="str">
        <f>IFERROR(VLOOKUP(VENTAS4[[#This Row],[Code]],STOCK[],5,FALSE),"-")</f>
        <v>Camiseta Dazy Negro</v>
      </c>
    </row>
    <row r="738" spans="1:3" s="14" customFormat="1" ht="55" customHeight="1">
      <c r="A738" s="12" t="s">
        <v>1307</v>
      </c>
      <c r="B738" s="13"/>
      <c r="C738" s="15" t="str">
        <f>IFERROR(VLOOKUP(VENTAS4[[#This Row],[Code]],STOCK[],5,FALSE),"-")</f>
        <v>Vestido Dazy con abertura</v>
      </c>
    </row>
    <row r="739" spans="1:3" s="14" customFormat="1" ht="55" customHeight="1">
      <c r="A739" s="12" t="s">
        <v>1309</v>
      </c>
      <c r="B739" s="13"/>
      <c r="C739" s="15" t="str">
        <f>IFERROR(VLOOKUP(VENTAS4[[#This Row],[Code]],STOCK[],5,FALSE),"-")</f>
        <v>Camiseta Dazy Blanco</v>
      </c>
    </row>
    <row r="740" spans="1:3" s="14" customFormat="1" ht="55" customHeight="1">
      <c r="A740" s="12" t="s">
        <v>1311</v>
      </c>
      <c r="B740" s="13"/>
      <c r="C740" s="15" t="str">
        <f>IFERROR(VLOOKUP(VENTAS4[[#This Row],[Code]],STOCK[],5,FALSE),"-")</f>
        <v>Pantalón negro acampanado</v>
      </c>
    </row>
    <row r="741" spans="1:3" s="14" customFormat="1" ht="55" customHeight="1">
      <c r="A741" s="12" t="s">
        <v>2211</v>
      </c>
      <c r="B741" s="13"/>
      <c r="C741" s="15" t="str">
        <f>IFERROR(VLOOKUP(VENTAS4[[#This Row],[Code]],STOCK[],5,FALSE),"-")</f>
        <v>Botas negras de zíper</v>
      </c>
    </row>
    <row r="742" spans="1:3" s="14" customFormat="1" ht="55" customHeight="1">
      <c r="A742" s="12" t="s">
        <v>1314</v>
      </c>
      <c r="B742" s="13"/>
      <c r="C742" s="15" t="str">
        <f>IFERROR(VLOOKUP(VENTAS4[[#This Row],[Code]],STOCK[],5,FALSE),"-")</f>
        <v>Sandalias de tacón fino</v>
      </c>
    </row>
    <row r="743" spans="1:3" s="14" customFormat="1" ht="55" customHeight="1">
      <c r="A743" s="12" t="s">
        <v>1316</v>
      </c>
      <c r="B743" s="13"/>
      <c r="C743" s="15" t="str">
        <f>IFERROR(VLOOKUP(VENTAS4[[#This Row],[Code]],STOCK[],5,FALSE),"-")</f>
        <v>Vestido Camisero flores</v>
      </c>
    </row>
    <row r="744" spans="1:3" s="14" customFormat="1" ht="55" customHeight="1">
      <c r="A744" s="12" t="s">
        <v>1318</v>
      </c>
      <c r="B744" s="13"/>
      <c r="C744" s="15" t="str">
        <f>IFERROR(VLOOKUP(VENTAS4[[#This Row],[Code]],STOCK[],5,FALSE),"-")</f>
        <v xml:space="preserve">Falda satinada negra línea A </v>
      </c>
    </row>
    <row r="745" spans="1:3" s="14" customFormat="1" ht="55" customHeight="1">
      <c r="A745" s="12" t="s">
        <v>1319</v>
      </c>
      <c r="B745" s="13"/>
      <c r="C745" s="15" t="str">
        <f>IFERROR(VLOOKUP(VENTAS4[[#This Row],[Code]],STOCK[],5,FALSE),"-")</f>
        <v>Pullover cuello redondo</v>
      </c>
    </row>
    <row r="746" spans="1:3" s="14" customFormat="1" ht="55" customHeight="1">
      <c r="A746" s="12" t="s">
        <v>1321</v>
      </c>
      <c r="B746" s="13"/>
      <c r="C746" s="15" t="str">
        <f>IFERROR(VLOOKUP(VENTAS4[[#This Row],[Code]],STOCK[],5,FALSE),"-")</f>
        <v>Blusa corta Blanca bordada Girasol</v>
      </c>
    </row>
    <row r="747" spans="1:3" s="14" customFormat="1" ht="55" customHeight="1">
      <c r="A747" s="12" t="s">
        <v>1322</v>
      </c>
      <c r="B747" s="13"/>
      <c r="C747" s="15" t="str">
        <f>IFERROR(VLOOKUP(VENTAS4[[#This Row],[Code]],STOCK[],5,FALSE),"-")</f>
        <v>Sandalias Albaricoque</v>
      </c>
    </row>
    <row r="748" spans="1:3" s="14" customFormat="1" ht="55" customHeight="1">
      <c r="A748" s="12" t="s">
        <v>1324</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1326</v>
      </c>
      <c r="B750" s="13"/>
      <c r="C750" s="15" t="str">
        <f>IFERROR(VLOOKUP(VENTAS4[[#This Row],[Code]],STOCK[],5,FALSE),"-")</f>
        <v>Pullover Dazy cuello redondo Negro</v>
      </c>
    </row>
    <row r="751" spans="1:3" s="14" customFormat="1" ht="55" customHeight="1">
      <c r="A751" s="12" t="s">
        <v>1327</v>
      </c>
      <c r="B751" s="13"/>
      <c r="C751" s="15" t="str">
        <f>IFERROR(VLOOKUP(VENTAS4[[#This Row],[Code]],STOCK[],5,FALSE),"-")</f>
        <v>Camiseta Dazy Blanco</v>
      </c>
    </row>
    <row r="752" spans="1:3" s="14" customFormat="1" ht="55" customHeight="1">
      <c r="A752" s="12" t="s">
        <v>1328</v>
      </c>
      <c r="B752" s="13"/>
      <c r="C752" s="15" t="str">
        <f>IFERROR(VLOOKUP(VENTAS4[[#This Row],[Code]],STOCK[],5,FALSE),"-")</f>
        <v>Chaleco blanco botones</v>
      </c>
    </row>
    <row r="753" spans="1:3" s="14" customFormat="1" ht="55" customHeight="1">
      <c r="A753" s="12" t="s">
        <v>1330</v>
      </c>
      <c r="B753" s="13"/>
      <c r="C753" s="15" t="str">
        <f>IFERROR(VLOOKUP(VENTAS4[[#This Row],[Code]],STOCK[],5,FALSE),"-")</f>
        <v>Botas negras de zíper</v>
      </c>
    </row>
    <row r="754" spans="1:3" s="14" customFormat="1" ht="55" customHeight="1">
      <c r="A754" s="12" t="s">
        <v>1331</v>
      </c>
      <c r="B754" s="13"/>
      <c r="C754" s="15" t="str">
        <f>IFERROR(VLOOKUP(VENTAS4[[#This Row],[Code]],STOCK[],5,FALSE),"-")</f>
        <v>Pullover Dazy cuello redondo Blanco</v>
      </c>
    </row>
    <row r="755" spans="1:3" s="14" customFormat="1" ht="55" customHeight="1">
      <c r="A755" s="12" t="s">
        <v>1333</v>
      </c>
      <c r="B755" s="13"/>
      <c r="C755" s="15" t="str">
        <f>IFERROR(VLOOKUP(VENTAS4[[#This Row],[Code]],STOCK[],5,FALSE),"-")</f>
        <v>Vestido Frenchy Ajustado</v>
      </c>
    </row>
    <row r="756" spans="1:3" s="14" customFormat="1" ht="55" customHeight="1">
      <c r="A756" s="12" t="s">
        <v>1335</v>
      </c>
      <c r="B756" s="13"/>
      <c r="C756" s="15" t="str">
        <f>IFERROR(VLOOKUP(VENTAS4[[#This Row],[Code]],STOCK[],5,FALSE),"-")</f>
        <v>Camiseta Dazy Blanco</v>
      </c>
    </row>
    <row r="757" spans="1:3" s="14" customFormat="1" ht="55" customHeight="1">
      <c r="A757" s="12" t="s">
        <v>1336</v>
      </c>
      <c r="B757" s="13"/>
      <c r="C757" s="15" t="str">
        <f>IFERROR(VLOOKUP(VENTAS4[[#This Row],[Code]],STOCK[],5,FALSE),"-")</f>
        <v>Pantalón acampanado Blanco</v>
      </c>
    </row>
    <row r="758" spans="1:3" s="14" customFormat="1" ht="55" customHeight="1">
      <c r="A758" s="12" t="s">
        <v>1337</v>
      </c>
      <c r="B758" s="13"/>
      <c r="C758" s="15" t="str">
        <f>IFERROR(VLOOKUP(VENTAS4[[#This Row],[Code]],STOCK[],5,FALSE),"-")</f>
        <v>Pantalón acampanado Blanco</v>
      </c>
    </row>
    <row r="759" spans="1:3" s="14" customFormat="1" ht="55" customHeight="1">
      <c r="A759" s="12" t="s">
        <v>1338</v>
      </c>
      <c r="B759" s="13"/>
      <c r="C759" s="15" t="str">
        <f>IFERROR(VLOOKUP(VENTAS4[[#This Row],[Code]],STOCK[],5,FALSE),"-")</f>
        <v>Pantalón Negro Acampanado</v>
      </c>
    </row>
    <row r="760" spans="1:3" s="14" customFormat="1" ht="55" customHeight="1">
      <c r="A760" s="12" t="s">
        <v>1340</v>
      </c>
      <c r="B760" s="13"/>
      <c r="C760" s="15" t="str">
        <f>IFERROR(VLOOKUP(VENTAS4[[#This Row],[Code]],STOCK[],5,FALSE),"-")</f>
        <v>Top bustier corset de encaje</v>
      </c>
    </row>
    <row r="761" spans="1:3" s="14" customFormat="1" ht="55" customHeight="1">
      <c r="A761" s="12" t="s">
        <v>1342</v>
      </c>
      <c r="B761" s="13"/>
      <c r="C761" s="15" t="str">
        <f>IFERROR(VLOOKUP(VENTAS4[[#This Row],[Code]],STOCK[],5,FALSE),"-")</f>
        <v>Camiseta Dazy Negro</v>
      </c>
    </row>
    <row r="762" spans="1:3" s="14" customFormat="1" ht="55" customHeight="1">
      <c r="A762" s="12" t="s">
        <v>1344</v>
      </c>
      <c r="B762" s="13"/>
      <c r="C762" s="15" t="str">
        <f>IFERROR(VLOOKUP(VENTAS4[[#This Row],[Code]],STOCK[],5,FALSE),"-")</f>
        <v>Chaleco de traje</v>
      </c>
    </row>
    <row r="763" spans="1:3" s="14" customFormat="1" ht="55" customHeight="1">
      <c r="A763" s="12" t="s">
        <v>1345</v>
      </c>
      <c r="B763" s="13"/>
      <c r="C763" s="15" t="str">
        <f>IFERROR(VLOOKUP(VENTAS4[[#This Row],[Code]],STOCK[],5,FALSE),"-")</f>
        <v>Chaleco de traje</v>
      </c>
    </row>
    <row r="764" spans="1:3" s="14" customFormat="1" ht="55" customHeight="1">
      <c r="A764" s="12" t="s">
        <v>1346</v>
      </c>
      <c r="B764" s="13"/>
      <c r="C764" s="15" t="str">
        <f>IFERROR(VLOOKUP(VENTAS4[[#This Row],[Code]],STOCK[],5,FALSE),"-")</f>
        <v>Saya de Mezclilla a la Cintura</v>
      </c>
    </row>
    <row r="765" spans="1:3" s="14" customFormat="1" ht="55" customHeight="1">
      <c r="A765" s="12" t="s">
        <v>1348</v>
      </c>
      <c r="B765" s="13"/>
      <c r="C765" s="15" t="str">
        <f>IFERROR(VLOOKUP(VENTAS4[[#This Row],[Code]],STOCK[],5,FALSE),"-")</f>
        <v>Sandalias Albaricoque</v>
      </c>
    </row>
    <row r="766" spans="1:3" s="14" customFormat="1" ht="55" customHeight="1">
      <c r="A766" s="12" t="s">
        <v>1349</v>
      </c>
      <c r="B766" s="13"/>
      <c r="C766" s="15" t="str">
        <f>IFERROR(VLOOKUP(VENTAS4[[#This Row],[Code]],STOCK[],5,FALSE),"-")</f>
        <v>Zapato de punta fina y Tacón Cuadrado</v>
      </c>
    </row>
    <row r="767" spans="1:3" s="14" customFormat="1" ht="55" customHeight="1">
      <c r="A767" s="12" t="s">
        <v>1350</v>
      </c>
      <c r="B767" s="13"/>
      <c r="C767" s="15" t="str">
        <f>IFERROR(VLOOKUP(VENTAS4[[#This Row],[Code]],STOCK[],5,FALSE),"-")</f>
        <v>Vestido Dazy con abertura</v>
      </c>
    </row>
    <row r="768" spans="1:3" s="14" customFormat="1" ht="55" customHeight="1">
      <c r="A768" s="12" t="s">
        <v>1351</v>
      </c>
      <c r="B768" s="13"/>
      <c r="C768" s="15" t="str">
        <f>IFERROR(VLOOKUP(VENTAS4[[#This Row],[Code]],STOCK[],5,FALSE),"-")</f>
        <v>Top Bustier encaje</v>
      </c>
    </row>
    <row r="769" spans="1:3" s="14" customFormat="1" ht="55" customHeight="1">
      <c r="A769" s="12" t="s">
        <v>1352</v>
      </c>
      <c r="B769" s="13"/>
      <c r="C769" s="15" t="str">
        <f>IFERROR(VLOOKUP(VENTAS4[[#This Row],[Code]],STOCK[],5,FALSE),"-")</f>
        <v>Sandalias de tacón fino</v>
      </c>
    </row>
    <row r="770" spans="1:3" s="14" customFormat="1" ht="55" customHeight="1">
      <c r="A770" s="12" t="s">
        <v>1353</v>
      </c>
      <c r="B770" s="13"/>
      <c r="C770" s="15" t="str">
        <f>IFERROR(VLOOKUP(VENTAS4[[#This Row],[Code]],STOCK[],5,FALSE),"-")</f>
        <v>Vestido Camisero flores</v>
      </c>
    </row>
    <row r="771" spans="1:3" s="14" customFormat="1" ht="55" customHeight="1">
      <c r="A771" s="12" t="s">
        <v>1354</v>
      </c>
      <c r="B771" s="13"/>
      <c r="C771" s="15" t="str">
        <f>IFERROR(VLOOKUP(VENTAS4[[#This Row],[Code]],STOCK[],5,FALSE),"-")</f>
        <v>Bolso de Mimbre</v>
      </c>
    </row>
    <row r="772" spans="1:3" s="14" customFormat="1" ht="55" customHeight="1">
      <c r="A772" s="12" t="s">
        <v>1355</v>
      </c>
      <c r="B772" s="13"/>
      <c r="C772" s="15" t="str">
        <f>IFERROR(VLOOKUP(VENTAS4[[#This Row],[Code]],STOCK[],5,FALSE),"-")</f>
        <v>Top de encaje</v>
      </c>
    </row>
    <row r="773" spans="1:3" s="14" customFormat="1" ht="55" customHeight="1">
      <c r="A773" s="12" t="s">
        <v>1356</v>
      </c>
      <c r="B773" s="13"/>
      <c r="C773" s="15" t="str">
        <f>IFERROR(VLOOKUP(VENTAS4[[#This Row],[Code]],STOCK[],5,FALSE),"-")</f>
        <v>Botas negras de zíper</v>
      </c>
    </row>
    <row r="774" spans="1:3" s="14" customFormat="1" ht="55" customHeight="1">
      <c r="A774" s="12" t="s">
        <v>1357</v>
      </c>
      <c r="B774" s="13"/>
      <c r="C774" s="15" t="str">
        <f>IFERROR(VLOOKUP(VENTAS4[[#This Row],[Code]],STOCK[],5,FALSE),"-")</f>
        <v>Falda de mezclilla negra a la cintura</v>
      </c>
    </row>
    <row r="775" spans="1:3" s="14" customFormat="1" ht="55" customHeight="1">
      <c r="A775" s="12" t="s">
        <v>1359</v>
      </c>
      <c r="B775" s="13"/>
      <c r="C775" s="15" t="str">
        <f>IFERROR(VLOOKUP(VENTAS4[[#This Row],[Code]],STOCK[],5,FALSE),"-")</f>
        <v>Gafas de sol Dama</v>
      </c>
    </row>
    <row r="776" spans="1:3" s="14" customFormat="1" ht="55" customHeight="1">
      <c r="A776" s="12" t="s">
        <v>1362</v>
      </c>
      <c r="B776" s="13"/>
      <c r="C776" s="15" t="str">
        <f>IFERROR(VLOOKUP(VENTAS4[[#This Row],[Code]],STOCK[],5,FALSE),"-")</f>
        <v xml:space="preserve">Gafas de Sol </v>
      </c>
    </row>
    <row r="777" spans="1:3" s="14" customFormat="1" ht="55" customHeight="1">
      <c r="A777" s="12" t="s">
        <v>1363</v>
      </c>
      <c r="B777" s="13"/>
      <c r="C777" s="15" t="str">
        <f>IFERROR(VLOOKUP(VENTAS4[[#This Row],[Code]],STOCK[],5,FALSE),"-")</f>
        <v>Lentes de Sol</v>
      </c>
    </row>
    <row r="778" spans="1:3" s="14" customFormat="1" ht="55" customHeight="1">
      <c r="A778" s="12" t="s">
        <v>1364</v>
      </c>
      <c r="B778" s="13"/>
      <c r="C778" s="15" t="str">
        <f>IFERROR(VLOOKUP(VENTAS4[[#This Row],[Code]],STOCK[],5,FALSE),"-")</f>
        <v>Gafas de sol Dama</v>
      </c>
    </row>
    <row r="779" spans="1:3" s="14" customFormat="1" ht="55" customHeight="1">
      <c r="A779" s="12" t="s">
        <v>1365</v>
      </c>
      <c r="B779" s="13"/>
      <c r="C779" s="15" t="str">
        <f>IFERROR(VLOOKUP(VENTAS4[[#This Row],[Code]],STOCK[],5,FALSE),"-")</f>
        <v>Limpia botellas</v>
      </c>
    </row>
    <row r="780" spans="1:3" s="14" customFormat="1" ht="55" customHeight="1">
      <c r="A780" s="12" t="s">
        <v>1367</v>
      </c>
      <c r="B780" s="13"/>
      <c r="C780" s="15" t="str">
        <f>IFERROR(VLOOKUP(VENTAS4[[#This Row],[Code]],STOCK[],5,FALSE),"-")</f>
        <v>Batidor</v>
      </c>
    </row>
    <row r="781" spans="1:3" s="14" customFormat="1" ht="55" customHeight="1">
      <c r="A781" s="12" t="s">
        <v>1369</v>
      </c>
      <c r="B781" s="13"/>
      <c r="C781" s="15" t="str">
        <f>IFERROR(VLOOKUP(VENTAS4[[#This Row],[Code]],STOCK[],5,FALSE),"-")</f>
        <v>Mocasín de punta fina Marca H&amp;M</v>
      </c>
    </row>
    <row r="782" spans="1:3" s="14" customFormat="1" ht="55" customHeight="1">
      <c r="A782" s="12" t="s">
        <v>1370</v>
      </c>
      <c r="B782" s="13"/>
      <c r="C782" s="15" t="str">
        <f>IFERROR(VLOOKUP(VENTAS4[[#This Row],[Code]],STOCK[],5,FALSE),"-")</f>
        <v>Botas Chalsesa</v>
      </c>
    </row>
    <row r="783" spans="1:3" s="14" customFormat="1" ht="55" customHeight="1">
      <c r="A783" s="12" t="s">
        <v>1371</v>
      </c>
      <c r="B783" s="13"/>
      <c r="C783" s="15" t="str">
        <f>IFERROR(VLOOKUP(VENTAS4[[#This Row],[Code]],STOCK[],5,FALSE),"-")</f>
        <v>Blusa corta abombada</v>
      </c>
    </row>
    <row r="784" spans="1:3" s="14" customFormat="1" ht="55" customHeight="1">
      <c r="A784" s="12" t="s">
        <v>1389</v>
      </c>
      <c r="B784" s="13"/>
      <c r="C784" s="15" t="str">
        <f>IFERROR(VLOOKUP(VENTAS4[[#This Row],[Code]],STOCK[],5,FALSE),"-")</f>
        <v>Pantalón recto de traje de pata ancha H&amp;M</v>
      </c>
    </row>
    <row r="785" spans="1:3" s="14" customFormat="1" ht="55" customHeight="1">
      <c r="A785" s="12" t="s">
        <v>1390</v>
      </c>
      <c r="B785" s="13"/>
      <c r="C785" s="15" t="str">
        <f>IFERROR(VLOOKUP(VENTAS4[[#This Row],[Code]],STOCK[],5,FALSE),"-")</f>
        <v>Vestido negro ajustado estilo corset</v>
      </c>
    </row>
    <row r="786" spans="1:3" s="14" customFormat="1" ht="55" customHeight="1">
      <c r="A786" s="12" t="s">
        <v>1391</v>
      </c>
      <c r="B786" s="13"/>
      <c r="C786" s="15" t="str">
        <f>IFERROR(VLOOKUP(VENTAS4[[#This Row],[Code]],STOCK[],5,FALSE),"-")</f>
        <v xml:space="preserve">Jean skinny </v>
      </c>
    </row>
    <row r="787" spans="1:3" s="14" customFormat="1" ht="55" customHeight="1">
      <c r="A787" s="12" t="s">
        <v>1392</v>
      </c>
      <c r="B787" s="13"/>
      <c r="C787" s="15" t="str">
        <f>IFERROR(VLOOKUP(VENTAS4[[#This Row],[Code]],STOCK[],5,FALSE),"-")</f>
        <v>Leggins bikers</v>
      </c>
    </row>
    <row r="788" spans="1:3" s="14" customFormat="1" ht="55" customHeight="1">
      <c r="A788" s="12" t="s">
        <v>1393</v>
      </c>
      <c r="B788" s="13"/>
      <c r="C788" s="15" t="str">
        <f>IFERROR(VLOOKUP(VENTAS4[[#This Row],[Code]],STOCK[],5,FALSE),"-")</f>
        <v>Blazer azul Rey</v>
      </c>
    </row>
    <row r="789" spans="1:3" s="14" customFormat="1" ht="55" customHeight="1">
      <c r="A789" s="12" t="s">
        <v>1394</v>
      </c>
      <c r="B789" s="13"/>
      <c r="C789" s="15" t="str">
        <f>IFERROR(VLOOKUP(VENTAS4[[#This Row],[Code]],STOCK[],5,FALSE),"-")</f>
        <v>Sandalias de tiras</v>
      </c>
    </row>
    <row r="790" spans="1:3" s="14" customFormat="1" ht="55" customHeight="1">
      <c r="A790" s="12" t="s">
        <v>1395</v>
      </c>
      <c r="B790" s="13"/>
      <c r="C790" s="15" t="str">
        <f>IFERROR(VLOOKUP(VENTAS4[[#This Row],[Code]],STOCK[],5,FALSE),"-")</f>
        <v>Sandalias de tiras</v>
      </c>
    </row>
    <row r="791" spans="1:3" s="14" customFormat="1" ht="55" customHeight="1">
      <c r="A791" s="12" t="s">
        <v>1396</v>
      </c>
      <c r="B791" s="13"/>
      <c r="C791" s="15" t="str">
        <f>IFERROR(VLOOKUP(VENTAS4[[#This Row],[Code]],STOCK[],5,FALSE),"-")</f>
        <v>Sandalias de nudos</v>
      </c>
    </row>
    <row r="792" spans="1:3" s="14" customFormat="1" ht="55" customHeight="1">
      <c r="A792" s="12" t="s">
        <v>1397</v>
      </c>
      <c r="B792" s="13"/>
      <c r="C792" s="15" t="str">
        <f>IFERROR(VLOOKUP(VENTAS4[[#This Row],[Code]],STOCK[],5,FALSE),"-")</f>
        <v>Sandalias de nudos</v>
      </c>
    </row>
    <row r="793" spans="1:3" s="14" customFormat="1" ht="55" customHeight="1">
      <c r="A793" s="12" t="s">
        <v>1398</v>
      </c>
      <c r="B793" s="13"/>
      <c r="C793" s="15" t="str">
        <f>IFERROR(VLOOKUP(VENTAS4[[#This Row],[Code]],STOCK[],5,FALSE),"-")</f>
        <v xml:space="preserve">Sandalias Pop </v>
      </c>
    </row>
    <row r="794" spans="1:3" s="14" customFormat="1" ht="55" customHeight="1">
      <c r="A794" s="12" t="s">
        <v>1399</v>
      </c>
      <c r="B794" s="13"/>
      <c r="C794" s="15" t="str">
        <f>IFERROR(VLOOKUP(VENTAS4[[#This Row],[Code]],STOCK[],5,FALSE),"-")</f>
        <v>Sandalias Pop</v>
      </c>
    </row>
    <row r="795" spans="1:3" s="14" customFormat="1" ht="55" customHeight="1">
      <c r="A795" s="12" t="s">
        <v>1400</v>
      </c>
      <c r="B795" s="13"/>
      <c r="C795" s="15" t="str">
        <f>IFERROR(VLOOKUP(VENTAS4[[#This Row],[Code]],STOCK[],5,FALSE),"-")</f>
        <v>Sandalias de hebilla</v>
      </c>
    </row>
    <row r="796" spans="1:3" s="14" customFormat="1" ht="55" customHeight="1">
      <c r="A796" s="12" t="s">
        <v>1404</v>
      </c>
      <c r="B796" s="13"/>
      <c r="C796" s="15" t="str">
        <f>IFERROR(VLOOKUP(VENTAS4[[#This Row],[Code]],STOCK[],5,FALSE),"-")</f>
        <v>Sandalias de hebilla</v>
      </c>
    </row>
    <row r="797" spans="1:3" s="14" customFormat="1" ht="55" customHeight="1">
      <c r="A797" s="12" t="s">
        <v>1405</v>
      </c>
      <c r="B797" s="13"/>
      <c r="C797" s="15" t="str">
        <f>IFERROR(VLOOKUP(VENTAS4[[#This Row],[Code]],STOCK[],5,FALSE),"-")</f>
        <v>Sandalias flip de plataforma Rosadas Marca F21</v>
      </c>
    </row>
    <row r="798" spans="1:3" s="14" customFormat="1" ht="55" customHeight="1">
      <c r="A798" s="12" t="s">
        <v>1406</v>
      </c>
      <c r="B798" s="13"/>
      <c r="C798" s="15" t="str">
        <f>IFERROR(VLOOKUP(VENTAS4[[#This Row],[Code]],STOCK[],5,FALSE),"-")</f>
        <v>Sandalias flip de plataforma Naranja Marca F21</v>
      </c>
    </row>
    <row r="799" spans="1:3" s="14" customFormat="1" ht="55" customHeight="1">
      <c r="A799" s="12" t="s">
        <v>1407</v>
      </c>
      <c r="B799" s="13"/>
      <c r="C799" s="15" t="str">
        <f>IFERROR(VLOOKUP(VENTAS4[[#This Row],[Code]],STOCK[],5,FALSE),"-")</f>
        <v>Sandalias flip de plataforma Naranja Marca F21</v>
      </c>
    </row>
    <row r="800" spans="1:3" s="14" customFormat="1" ht="55" customHeight="1">
      <c r="A800" s="12" t="s">
        <v>1408</v>
      </c>
      <c r="B800" s="13"/>
      <c r="C800" s="15" t="str">
        <f>IFERROR(VLOOKUP(VENTAS4[[#This Row],[Code]],STOCK[],5,FALSE),"-")</f>
        <v>Sandalias flip de plataforma Negro</v>
      </c>
    </row>
    <row r="801" spans="1:3" s="14" customFormat="1" ht="55" customHeight="1">
      <c r="A801" s="12" t="s">
        <v>1409</v>
      </c>
      <c r="B801" s="13"/>
      <c r="C801" s="15" t="str">
        <f>IFERROR(VLOOKUP(VENTAS4[[#This Row],[Code]],STOCK[],5,FALSE),"-")</f>
        <v>Sandalias flip de plataforma</v>
      </c>
    </row>
    <row r="802" spans="1:3" s="14" customFormat="1" ht="55" customHeight="1">
      <c r="A802" s="12" t="s">
        <v>1410</v>
      </c>
      <c r="B802" s="13"/>
      <c r="C802" s="15" t="str">
        <f>IFERROR(VLOOKUP(VENTAS4[[#This Row],[Code]],STOCK[],5,FALSE),"-")</f>
        <v>Cardigan classy</v>
      </c>
    </row>
    <row r="803" spans="1:3" s="14" customFormat="1" ht="55" customHeight="1">
      <c r="A803" s="12" t="s">
        <v>1706</v>
      </c>
      <c r="B803" s="13"/>
      <c r="C803" s="15" t="str">
        <f>IFERROR(VLOOKUP(VENTAS4[[#This Row],[Code]],STOCK[],5,FALSE),"-")</f>
        <v>Sandalias minimalistas de tacón</v>
      </c>
    </row>
    <row r="804" spans="1:3" s="14" customFormat="1" ht="55" customHeight="1">
      <c r="A804" s="12" t="s">
        <v>1411</v>
      </c>
      <c r="B804" s="13"/>
      <c r="C804" s="15" t="str">
        <f>IFERROR(VLOOKUP(VENTAS4[[#This Row],[Code]],STOCK[],5,FALSE),"-")</f>
        <v>Sandalias minimalistas de tacón</v>
      </c>
    </row>
    <row r="805" spans="1:3" s="14" customFormat="1" ht="55" customHeight="1">
      <c r="A805" s="12" t="s">
        <v>1412</v>
      </c>
      <c r="B805" s="13"/>
      <c r="C805" s="15" t="str">
        <f>IFERROR(VLOOKUP(VENTAS4[[#This Row],[Code]],STOCK[],5,FALSE),"-")</f>
        <v>Vestido camisa modely</v>
      </c>
    </row>
    <row r="806" spans="1:3" s="14" customFormat="1" ht="55" customHeight="1">
      <c r="A806" s="12" t="s">
        <v>1413</v>
      </c>
      <c r="B806" s="13"/>
      <c r="C806" s="15" t="str">
        <f>IFERROR(VLOOKUP(VENTAS4[[#This Row],[Code]],STOCK[],5,FALSE),"-")</f>
        <v>Vestido camisa modely</v>
      </c>
    </row>
    <row r="807" spans="1:3" s="14" customFormat="1" ht="55" customHeight="1">
      <c r="A807" s="12" t="s">
        <v>1414</v>
      </c>
      <c r="B807" s="13"/>
      <c r="C807" s="15" t="str">
        <f>IFERROR(VLOOKUP(VENTAS4[[#This Row],[Code]],STOCK[],5,FALSE),"-")</f>
        <v xml:space="preserve">Vestido camisero con estampado floral </v>
      </c>
    </row>
    <row r="808" spans="1:3" s="14" customFormat="1" ht="55" customHeight="1">
      <c r="A808" s="12" t="s">
        <v>1415</v>
      </c>
      <c r="B808" s="13"/>
      <c r="C808" s="15" t="str">
        <f>IFERROR(VLOOKUP(VENTAS4[[#This Row],[Code]],STOCK[],5,FALSE),"-")</f>
        <v>Camisa Modely</v>
      </c>
    </row>
    <row r="809" spans="1:3" s="14" customFormat="1" ht="55" customHeight="1">
      <c r="A809" s="12" t="s">
        <v>1416</v>
      </c>
      <c r="B809" s="13"/>
      <c r="C809" s="15" t="str">
        <f>IFERROR(VLOOKUP(VENTAS4[[#This Row],[Code]],STOCK[],5,FALSE),"-")</f>
        <v>Camisa Modely</v>
      </c>
    </row>
    <row r="810" spans="1:3" s="14" customFormat="1" ht="55" customHeight="1">
      <c r="A810" s="12" t="s">
        <v>1417</v>
      </c>
      <c r="B810" s="13"/>
      <c r="C810" s="15" t="str">
        <f>IFERROR(VLOOKUP(VENTAS4[[#This Row],[Code]],STOCK[],5,FALSE),"-")</f>
        <v>Camisa Modely</v>
      </c>
    </row>
    <row r="811" spans="1:3" s="14" customFormat="1" ht="55" customHeight="1">
      <c r="A811" s="12" t="s">
        <v>1418</v>
      </c>
      <c r="B811" s="13"/>
      <c r="C811" s="15" t="str">
        <f>IFERROR(VLOOKUP(VENTAS4[[#This Row],[Code]],STOCK[],5,FALSE),"-")</f>
        <v>Vestido largo estampado</v>
      </c>
    </row>
    <row r="812" spans="1:3" s="14" customFormat="1" ht="55" customHeight="1">
      <c r="A812" s="12" t="s">
        <v>1419</v>
      </c>
      <c r="B812" s="13"/>
      <c r="C812" s="15" t="str">
        <f>IFERROR(VLOOKUP(VENTAS4[[#This Row],[Code]],STOCK[],5,FALSE),"-")</f>
        <v>Vestido largo estampado</v>
      </c>
    </row>
    <row r="813" spans="1:3" s="14" customFormat="1" ht="55" customHeight="1">
      <c r="A813" s="12" t="s">
        <v>1420</v>
      </c>
      <c r="B813" s="13"/>
      <c r="C813" s="15" t="str">
        <f>IFERROR(VLOOKUP(VENTAS4[[#This Row],[Code]],STOCK[],5,FALSE),"-")</f>
        <v>Vestido Becka</v>
      </c>
    </row>
    <row r="814" spans="1:3" s="14" customFormat="1" ht="55" customHeight="1">
      <c r="A814" s="12" t="s">
        <v>1421</v>
      </c>
      <c r="B814" s="13"/>
      <c r="C814" s="15" t="str">
        <f>IFERROR(VLOOKUP(VENTAS4[[#This Row],[Code]],STOCK[],5,FALSE),"-")</f>
        <v>Vestido Becka</v>
      </c>
    </row>
    <row r="815" spans="1:3" s="14" customFormat="1" ht="55" customHeight="1">
      <c r="A815" s="12" t="s">
        <v>1422</v>
      </c>
      <c r="B815" s="13"/>
      <c r="C815" s="15" t="str">
        <f>IFERROR(VLOOKUP(VENTAS4[[#This Row],[Code]],STOCK[],5,FALSE),"-")</f>
        <v>Vestido Becka</v>
      </c>
    </row>
    <row r="816" spans="1:3" s="14" customFormat="1" ht="55" customHeight="1">
      <c r="A816" s="12" t="s">
        <v>1423</v>
      </c>
      <c r="B816" s="13"/>
      <c r="C816" s="15" t="str">
        <f>IFERROR(VLOOKUP(VENTAS4[[#This Row],[Code]],STOCK[],5,FALSE),"-")</f>
        <v>Sandalias minimalistas de tacón</v>
      </c>
    </row>
    <row r="817" spans="1:3" s="14" customFormat="1" ht="55" customHeight="1">
      <c r="A817" s="12" t="s">
        <v>1424</v>
      </c>
      <c r="B817" s="13"/>
      <c r="C817" s="15" t="str">
        <f>IFERROR(VLOOKUP(VENTAS4[[#This Row],[Code]],STOCK[],5,FALSE),"-")</f>
        <v>Vestido Tarsha</v>
      </c>
    </row>
    <row r="818" spans="1:3" s="14" customFormat="1" ht="55" customHeight="1">
      <c r="A818" s="12" t="s">
        <v>1425</v>
      </c>
      <c r="B818" s="13"/>
      <c r="C818" s="15" t="str">
        <f>IFERROR(VLOOKUP(VENTAS4[[#This Row],[Code]],STOCK[],5,FALSE),"-")</f>
        <v>Vestido Tarsha</v>
      </c>
    </row>
    <row r="819" spans="1:3" s="14" customFormat="1" ht="55" customHeight="1">
      <c r="A819" s="12" t="s">
        <v>1426</v>
      </c>
      <c r="B819" s="13"/>
      <c r="C819" s="15" t="str">
        <f>IFERROR(VLOOKUP(VENTAS4[[#This Row],[Code]],STOCK[],5,FALSE),"-")</f>
        <v>Vestido Tarsha</v>
      </c>
    </row>
    <row r="820" spans="1:3" s="14" customFormat="1" ht="55" customHeight="1">
      <c r="A820" s="12" t="s">
        <v>1427</v>
      </c>
      <c r="B820" s="13"/>
      <c r="C820" s="15" t="str">
        <f>IFERROR(VLOOKUP(VENTAS4[[#This Row],[Code]],STOCK[],5,FALSE),"-")</f>
        <v xml:space="preserve">Vestido Burdeos </v>
      </c>
    </row>
    <row r="821" spans="1:3" s="14" customFormat="1" ht="55" customHeight="1">
      <c r="A821" s="12" t="s">
        <v>1428</v>
      </c>
      <c r="B821" s="13"/>
      <c r="C821" s="15" t="str">
        <f>IFERROR(VLOOKUP(VENTAS4[[#This Row],[Code]],STOCK[],5,FALSE),"-")</f>
        <v>Vestidos Burdeos</v>
      </c>
    </row>
    <row r="822" spans="1:3" s="14" customFormat="1" ht="55" customHeight="1">
      <c r="A822" s="12" t="s">
        <v>1429</v>
      </c>
      <c r="B822" s="13"/>
      <c r="C822" s="15" t="str">
        <f>IFERROR(VLOOKUP(VENTAS4[[#This Row],[Code]],STOCK[],5,FALSE),"-")</f>
        <v xml:space="preserve">Vestido Privé </v>
      </c>
    </row>
    <row r="823" spans="1:3" s="14" customFormat="1" ht="55" customHeight="1">
      <c r="A823" s="12" t="s">
        <v>1430</v>
      </c>
      <c r="B823" s="13"/>
      <c r="C823" s="15" t="str">
        <f>IFERROR(VLOOKUP(VENTAS4[[#This Row],[Code]],STOCK[],5,FALSE),"-")</f>
        <v xml:space="preserve">Vestido Privé  </v>
      </c>
    </row>
    <row r="824" spans="1:3" s="14" customFormat="1" ht="55" customHeight="1">
      <c r="A824" s="12" t="s">
        <v>1431</v>
      </c>
      <c r="B824" s="13"/>
      <c r="C824" s="15" t="str">
        <f>IFERROR(VLOOKUP(VENTAS4[[#This Row],[Code]],STOCK[],5,FALSE),"-")</f>
        <v xml:space="preserve">Vestido Privé </v>
      </c>
    </row>
    <row r="825" spans="1:3" s="14" customFormat="1" ht="55" customHeight="1">
      <c r="A825" s="12" t="s">
        <v>1432</v>
      </c>
      <c r="B825" s="13"/>
      <c r="C825" s="15" t="str">
        <f>IFERROR(VLOOKUP(VENTAS4[[#This Row],[Code]],STOCK[],5,FALSE),"-")</f>
        <v>Vestido Privé</v>
      </c>
    </row>
    <row r="826" spans="1:3" s="14" customFormat="1" ht="55" customHeight="1">
      <c r="A826" s="12" t="s">
        <v>1433</v>
      </c>
      <c r="B826" s="13"/>
      <c r="C826" s="15" t="str">
        <f>IFERROR(VLOOKUP(VENTAS4[[#This Row],[Code]],STOCK[],5,FALSE),"-")</f>
        <v>Top Asimétrico Acanalado</v>
      </c>
    </row>
    <row r="827" spans="1:3" s="14" customFormat="1" ht="55" customHeight="1">
      <c r="A827" s="12" t="s">
        <v>1434</v>
      </c>
      <c r="B827" s="13"/>
      <c r="C827" s="15" t="str">
        <f>IFERROR(VLOOKUP(VENTAS4[[#This Row],[Code]],STOCK[],5,FALSE),"-")</f>
        <v>Top Asimétrico Acanalado</v>
      </c>
    </row>
    <row r="828" spans="1:3" s="14" customFormat="1" ht="55" customHeight="1">
      <c r="A828" s="12" t="s">
        <v>1435</v>
      </c>
      <c r="B828" s="13"/>
      <c r="C828" s="15" t="str">
        <f>IFERROR(VLOOKUP(VENTAS4[[#This Row],[Code]],STOCK[],5,FALSE),"-")</f>
        <v>Kimono floral</v>
      </c>
    </row>
    <row r="829" spans="1:3" s="14" customFormat="1" ht="55" customHeight="1">
      <c r="A829" s="12" t="s">
        <v>1436</v>
      </c>
      <c r="B829" s="13"/>
      <c r="C829" s="15" t="str">
        <f>IFERROR(VLOOKUP(VENTAS4[[#This Row],[Code]],STOCK[],5,FALSE),"-")</f>
        <v>Kimono fLoral</v>
      </c>
    </row>
    <row r="830" spans="1:3" s="14" customFormat="1" ht="55" customHeight="1">
      <c r="A830" s="12" t="s">
        <v>1437</v>
      </c>
      <c r="B830" s="13"/>
      <c r="C830" s="15" t="str">
        <f>IFERROR(VLOOKUP(VENTAS4[[#This Row],[Code]],STOCK[],5,FALSE),"-")</f>
        <v>Mono palazzo</v>
      </c>
    </row>
    <row r="831" spans="1:3" s="14" customFormat="1" ht="55" customHeight="1">
      <c r="A831" s="12" t="s">
        <v>1438</v>
      </c>
      <c r="B831" s="13"/>
      <c r="C831" s="15" t="str">
        <f>IFERROR(VLOOKUP(VENTAS4[[#This Row],[Code]],STOCK[],5,FALSE),"-")</f>
        <v>Mono palazzo</v>
      </c>
    </row>
    <row r="832" spans="1:3" s="14" customFormat="1" ht="55" customHeight="1">
      <c r="A832" s="12" t="s">
        <v>1439</v>
      </c>
      <c r="B832" s="13"/>
      <c r="C832" s="15" t="str">
        <f>IFERROR(VLOOKUP(VENTAS4[[#This Row],[Code]],STOCK[],5,FALSE),"-")</f>
        <v>Vestido Frenchy Azul</v>
      </c>
    </row>
    <row r="833" spans="1:3" s="14" customFormat="1" ht="55" customHeight="1">
      <c r="A833" s="12" t="s">
        <v>1440</v>
      </c>
      <c r="B833" s="13"/>
      <c r="C833" s="15" t="str">
        <f>IFERROR(VLOOKUP(VENTAS4[[#This Row],[Code]],STOCK[],5,FALSE),"-")</f>
        <v>Vestido Frenchy Rojo</v>
      </c>
    </row>
    <row r="834" spans="1:3" s="14" customFormat="1" ht="55" customHeight="1">
      <c r="A834" s="12" t="s">
        <v>1441</v>
      </c>
      <c r="B834" s="13"/>
      <c r="C834" s="15" t="str">
        <f>IFERROR(VLOOKUP(VENTAS4[[#This Row],[Code]],STOCK[],5,FALSE),"-")</f>
        <v>Vestido Margarita</v>
      </c>
    </row>
    <row r="835" spans="1:3" s="14" customFormat="1" ht="55" customHeight="1">
      <c r="A835" s="12" t="s">
        <v>1442</v>
      </c>
      <c r="B835" s="13"/>
      <c r="C835" s="15" t="str">
        <f>IFERROR(VLOOKUP(VENTAS4[[#This Row],[Code]],STOCK[],5,FALSE),"-")</f>
        <v>Vestido margarita</v>
      </c>
    </row>
    <row r="836" spans="1:3" s="14" customFormat="1" ht="55" customHeight="1">
      <c r="A836" s="12" t="s">
        <v>1443</v>
      </c>
      <c r="B836" s="13"/>
      <c r="C836" s="15" t="str">
        <f>IFERROR(VLOOKUP(VENTAS4[[#This Row],[Code]],STOCK[],5,FALSE),"-")</f>
        <v>Suéter cuello de Cisne</v>
      </c>
    </row>
    <row r="837" spans="1:3" s="14" customFormat="1" ht="55" customHeight="1">
      <c r="A837" s="12" t="s">
        <v>1444</v>
      </c>
      <c r="B837" s="13"/>
      <c r="C837" s="15" t="str">
        <f>IFERROR(VLOOKUP(VENTAS4[[#This Row],[Code]],STOCK[],5,FALSE),"-")</f>
        <v>Suéter cuello de Cisne</v>
      </c>
    </row>
    <row r="838" spans="1:3" s="14" customFormat="1" ht="55" customHeight="1">
      <c r="A838" s="12" t="s">
        <v>1445</v>
      </c>
      <c r="B838" s="13"/>
      <c r="C838" s="15" t="str">
        <f>IFERROR(VLOOKUP(VENTAS4[[#This Row],[Code]],STOCK[],5,FALSE),"-")</f>
        <v>Suéter cuello de Cisne</v>
      </c>
    </row>
    <row r="839" spans="1:3" s="14" customFormat="1" ht="55" customHeight="1">
      <c r="A839" s="12" t="s">
        <v>1446</v>
      </c>
      <c r="B839" s="13"/>
      <c r="C839" s="15" t="str">
        <f>IFERROR(VLOOKUP(VENTAS4[[#This Row],[Code]],STOCK[],5,FALSE),"-")</f>
        <v>Top healter negro</v>
      </c>
    </row>
    <row r="840" spans="1:3" s="14" customFormat="1" ht="55" customHeight="1">
      <c r="A840" s="12" t="s">
        <v>1447</v>
      </c>
      <c r="B840" s="13"/>
      <c r="C840" s="15" t="str">
        <f>IFERROR(VLOOKUP(VENTAS4[[#This Row],[Code]],STOCK[],5,FALSE),"-")</f>
        <v>Top Healter negro</v>
      </c>
    </row>
    <row r="841" spans="1:3" s="14" customFormat="1" ht="55" customHeight="1">
      <c r="A841" s="12" t="s">
        <v>1448</v>
      </c>
      <c r="B841" s="13"/>
      <c r="C841" s="15" t="str">
        <f>IFERROR(VLOOKUP(VENTAS4[[#This Row],[Code]],STOCK[],5,FALSE),"-")</f>
        <v>Mono Con Botón Delantero</v>
      </c>
    </row>
    <row r="842" spans="1:3" s="14" customFormat="1" ht="55" customHeight="1">
      <c r="A842" s="12" t="s">
        <v>1449</v>
      </c>
      <c r="B842" s="13"/>
      <c r="C842" s="15" t="str">
        <f>IFERROR(VLOOKUP(VENTAS4[[#This Row],[Code]],STOCK[],5,FALSE),"-")</f>
        <v xml:space="preserve">Vestido cruzado </v>
      </c>
    </row>
    <row r="843" spans="1:3" s="14" customFormat="1" ht="55" customHeight="1">
      <c r="A843" s="12" t="s">
        <v>1450</v>
      </c>
      <c r="B843" s="13"/>
      <c r="C843" s="15" t="str">
        <f>IFERROR(VLOOKUP(VENTAS4[[#This Row],[Code]],STOCK[],5,FALSE),"-")</f>
        <v>Conjunto Albaricoque</v>
      </c>
    </row>
    <row r="844" spans="1:3" s="14" customFormat="1" ht="55" customHeight="1">
      <c r="A844" s="12" t="s">
        <v>1451</v>
      </c>
      <c r="B844" s="13"/>
      <c r="C844" s="15" t="str">
        <f>IFERROR(VLOOKUP(VENTAS4[[#This Row],[Code]],STOCK[],5,FALSE),"-")</f>
        <v>Conjunto Albaricoque</v>
      </c>
    </row>
    <row r="845" spans="1:3" s="14" customFormat="1" ht="55" customHeight="1">
      <c r="A845" s="12" t="s">
        <v>1452</v>
      </c>
      <c r="B845" s="13"/>
      <c r="C845" s="15" t="str">
        <f>IFERROR(VLOOKUP(VENTAS4[[#This Row],[Code]],STOCK[],5,FALSE),"-")</f>
        <v>Conjunto Beis satinado</v>
      </c>
    </row>
    <row r="846" spans="1:3" s="14" customFormat="1" ht="55" customHeight="1">
      <c r="A846" s="12" t="s">
        <v>1453</v>
      </c>
      <c r="B846" s="13"/>
      <c r="C846" s="15" t="str">
        <f>IFERROR(VLOOKUP(VENTAS4[[#This Row],[Code]],STOCK[],5,FALSE),"-")</f>
        <v>Conjunto Beis</v>
      </c>
    </row>
    <row r="847" spans="1:3" s="14" customFormat="1" ht="55" customHeight="1">
      <c r="A847" s="12" t="s">
        <v>1454</v>
      </c>
      <c r="B847" s="13"/>
      <c r="C847" s="15" t="str">
        <f>IFERROR(VLOOKUP(VENTAS4[[#This Row],[Code]],STOCK[],5,FALSE),"-")</f>
        <v>Botas negras de zíper</v>
      </c>
    </row>
    <row r="848" spans="1:3" s="14" customFormat="1" ht="55" customHeight="1">
      <c r="A848" s="12" t="s">
        <v>1455</v>
      </c>
      <c r="B848" s="13"/>
      <c r="C848" s="15" t="str">
        <f>IFERROR(VLOOKUP(VENTAS4[[#This Row],[Code]],STOCK[],5,FALSE),"-")</f>
        <v>Botas negras de zíper</v>
      </c>
    </row>
    <row r="849" spans="1:3" s="14" customFormat="1" ht="55" customHeight="1">
      <c r="A849" s="12" t="s">
        <v>1687</v>
      </c>
      <c r="B849" s="13"/>
      <c r="C849" s="15" t="str">
        <f>IFERROR(VLOOKUP(VENTAS4[[#This Row],[Code]],STOCK[],5,FALSE),"-")</f>
        <v>Vestido Frenchy</v>
      </c>
    </row>
    <row r="850" spans="1:3" s="14" customFormat="1" ht="55" customHeight="1">
      <c r="A850" s="12" t="s">
        <v>1456</v>
      </c>
      <c r="B850" s="13"/>
      <c r="C850" s="15" t="str">
        <f>IFERROR(VLOOKUP(VENTAS4[[#This Row],[Code]],STOCK[],5,FALSE),"-")</f>
        <v>Vestido de mangas en contraste</v>
      </c>
    </row>
    <row r="851" spans="1:3" s="14" customFormat="1" ht="55" customHeight="1">
      <c r="A851" s="12" t="s">
        <v>1457</v>
      </c>
      <c r="B851" s="13"/>
      <c r="C851" s="15" t="str">
        <f>IFERROR(VLOOKUP(VENTAS4[[#This Row],[Code]],STOCK[],5,FALSE),"-")</f>
        <v>Mono con cinturón</v>
      </c>
    </row>
    <row r="852" spans="1:3" s="14" customFormat="1" ht="55" customHeight="1">
      <c r="A852" s="12" t="s">
        <v>1458</v>
      </c>
      <c r="B852" s="13"/>
      <c r="C852" s="15" t="str">
        <f>IFERROR(VLOOKUP(VENTAS4[[#This Row],[Code]],STOCK[],5,FALSE),"-")</f>
        <v>Mono elegante con mangas de vuelo</v>
      </c>
    </row>
    <row r="853" spans="1:3" s="14" customFormat="1" ht="55" customHeight="1">
      <c r="A853" s="12" t="s">
        <v>1459</v>
      </c>
      <c r="B853" s="13"/>
      <c r="C853" s="15" t="str">
        <f>IFERROR(VLOOKUP(VENTAS4[[#This Row],[Code]],STOCK[],5,FALSE),"-")</f>
        <v>Blusa Lettuche</v>
      </c>
    </row>
    <row r="854" spans="1:3" s="14" customFormat="1" ht="55" customHeight="1">
      <c r="A854" s="12" t="s">
        <v>1460</v>
      </c>
      <c r="B854" s="13"/>
      <c r="C854" s="15" t="str">
        <f>IFERROR(VLOOKUP(VENTAS4[[#This Row],[Code]],STOCK[],5,FALSE),"-")</f>
        <v>Chaleco corto de traje cuadros</v>
      </c>
    </row>
    <row r="855" spans="1:3" s="14" customFormat="1" ht="55" customHeight="1">
      <c r="A855" s="12" t="s">
        <v>1461</v>
      </c>
      <c r="B855" s="13"/>
      <c r="C855" s="15" t="str">
        <f>IFERROR(VLOOKUP(VENTAS4[[#This Row],[Code]],STOCK[],5,FALSE),"-")</f>
        <v>Jean Mom con bajo descosido</v>
      </c>
    </row>
    <row r="856" spans="1:3" s="14" customFormat="1" ht="55" customHeight="1">
      <c r="A856" s="12" t="s">
        <v>1462</v>
      </c>
      <c r="B856" s="13"/>
      <c r="C856" s="15" t="str">
        <f>IFERROR(VLOOKUP(VENTAS4[[#This Row],[Code]],STOCK[],5,FALSE),"-")</f>
        <v>Jean Mom con bajo descosido</v>
      </c>
    </row>
    <row r="857" spans="1:3" s="14" customFormat="1" ht="55" customHeight="1">
      <c r="A857" s="12" t="s">
        <v>1463</v>
      </c>
      <c r="B857" s="13"/>
      <c r="C857" s="15" t="str">
        <f>IFERROR(VLOOKUP(VENTAS4[[#This Row],[Code]],STOCK[],5,FALSE),"-")</f>
        <v>Shorts con rotos y detalle de encajes</v>
      </c>
    </row>
    <row r="858" spans="1:3" s="14" customFormat="1" ht="55" customHeight="1">
      <c r="A858" s="12" t="s">
        <v>1464</v>
      </c>
      <c r="B858" s="13"/>
      <c r="C858" s="15" t="str">
        <f>IFERROR(VLOOKUP(VENTAS4[[#This Row],[Code]],STOCK[],5,FALSE),"-")</f>
        <v>Vestido Frente Drapeado Negro y Blanco</v>
      </c>
    </row>
    <row r="859" spans="1:3" s="14" customFormat="1" ht="55" customHeight="1">
      <c r="A859" s="12" t="s">
        <v>1465</v>
      </c>
      <c r="B859" s="13"/>
      <c r="C859" s="15" t="str">
        <f>IFERROR(VLOOKUP(VENTAS4[[#This Row],[Code]],STOCK[],5,FALSE),"-")</f>
        <v>Vestido Frente Drapeado Negro y Blanco</v>
      </c>
    </row>
    <row r="860" spans="1:3" s="14" customFormat="1" ht="55" customHeight="1">
      <c r="A860" s="12" t="s">
        <v>1466</v>
      </c>
      <c r="B860" s="13"/>
      <c r="C860" s="15" t="str">
        <f>IFERROR(VLOOKUP(VENTAS4[[#This Row],[Code]],STOCK[],5,FALSE),"-")</f>
        <v>Vestido Frente Drapeado Negro y Blanco</v>
      </c>
    </row>
    <row r="861" spans="1:3" s="14" customFormat="1" ht="55" customHeight="1">
      <c r="A861" s="12" t="s">
        <v>1467</v>
      </c>
      <c r="B861" s="13"/>
      <c r="C861" s="15" t="str">
        <f>IFERROR(VLOOKUP(VENTAS4[[#This Row],[Code]],STOCK[],5,FALSE),"-")</f>
        <v>Vestido ajustado con abertura de manga larga</v>
      </c>
    </row>
    <row r="862" spans="1:3" s="14" customFormat="1" ht="55" customHeight="1">
      <c r="A862" s="12" t="s">
        <v>1468</v>
      </c>
      <c r="B862" s="13"/>
      <c r="C862" s="15" t="str">
        <f>IFERROR(VLOOKUP(VENTAS4[[#This Row],[Code]],STOCK[],5,FALSE),"-")</f>
        <v>Vestido ajustado con abertura de manga larga</v>
      </c>
    </row>
    <row r="863" spans="1:3" s="14" customFormat="1" ht="55" customHeight="1">
      <c r="A863" s="12" t="s">
        <v>1469</v>
      </c>
      <c r="B863" s="13"/>
      <c r="C863" s="15" t="str">
        <f>IFERROR(VLOOKUP(VENTAS4[[#This Row],[Code]],STOCK[],5,FALSE),"-")</f>
        <v>Vestido acanalado de manga larga</v>
      </c>
    </row>
    <row r="864" spans="1:3" s="14" customFormat="1" ht="55" customHeight="1">
      <c r="A864" s="12" t="s">
        <v>1470</v>
      </c>
      <c r="B864" s="13"/>
      <c r="C864" s="15" t="str">
        <f>IFERROR(VLOOKUP(VENTAS4[[#This Row],[Code]],STOCK[],5,FALSE),"-")</f>
        <v>Vestido Asimétrico con cuerdas</v>
      </c>
    </row>
    <row r="865" spans="1:3" s="14" customFormat="1" ht="55" customHeight="1">
      <c r="A865" s="12" t="s">
        <v>1471</v>
      </c>
      <c r="B865" s="13"/>
      <c r="C865" s="15" t="str">
        <f>IFERROR(VLOOKUP(VENTAS4[[#This Row],[Code]],STOCK[],5,FALSE),"-")</f>
        <v>Vestido Asimétrico con cuerdas</v>
      </c>
    </row>
    <row r="866" spans="1:3" s="14" customFormat="1" ht="55" customHeight="1">
      <c r="A866" s="12" t="s">
        <v>1472</v>
      </c>
      <c r="B866" s="13"/>
      <c r="C866" s="15" t="str">
        <f>IFERROR(VLOOKUP(VENTAS4[[#This Row],[Code]],STOCK[],5,FALSE),"-")</f>
        <v>Vestido Denim</v>
      </c>
    </row>
    <row r="867" spans="1:3" s="14" customFormat="1" ht="55" customHeight="1">
      <c r="A867" s="12" t="s">
        <v>1473</v>
      </c>
      <c r="B867" s="13"/>
      <c r="C867" s="15" t="str">
        <f>IFERROR(VLOOKUP(VENTAS4[[#This Row],[Code]],STOCK[],5,FALSE),"-")</f>
        <v xml:space="preserve">Vestido ajustado de puntos </v>
      </c>
    </row>
    <row r="868" spans="1:3" s="14" customFormat="1" ht="55" customHeight="1">
      <c r="A868" s="12" t="s">
        <v>1474</v>
      </c>
      <c r="B868" s="13"/>
      <c r="C868" s="15" t="str">
        <f>IFERROR(VLOOKUP(VENTAS4[[#This Row],[Code]],STOCK[],5,FALSE),"-")</f>
        <v>Vestido de botones y manga abullonada</v>
      </c>
    </row>
    <row r="869" spans="1:3" s="14" customFormat="1" ht="55" customHeight="1">
      <c r="A869" s="12" t="s">
        <v>1475</v>
      </c>
      <c r="B869" s="13"/>
      <c r="C869" s="15" t="str">
        <f>IFERROR(VLOOKUP(VENTAS4[[#This Row],[Code]],STOCK[],5,FALSE),"-")</f>
        <v>Vestido ajustado en rosas</v>
      </c>
    </row>
    <row r="870" spans="1:3" s="14" customFormat="1" ht="55" customHeight="1">
      <c r="A870" s="12" t="s">
        <v>1534</v>
      </c>
      <c r="B870" s="13"/>
      <c r="C870" s="15" t="str">
        <f>IFERROR(VLOOKUP(VENTAS4[[#This Row],[Code]],STOCK[],5,FALSE),"-")</f>
        <v>Vestido negro corte A</v>
      </c>
    </row>
    <row r="871" spans="1:3" s="14" customFormat="1" ht="55" customHeight="1">
      <c r="A871" s="12" t="s">
        <v>1535</v>
      </c>
      <c r="B871" s="13"/>
      <c r="C871" s="15" t="str">
        <f>IFERROR(VLOOKUP(VENTAS4[[#This Row],[Code]],STOCK[],5,FALSE),"-")</f>
        <v>Vestido Terciopelo</v>
      </c>
    </row>
    <row r="872" spans="1:3" s="14" customFormat="1" ht="55" customHeight="1">
      <c r="A872" s="12" t="s">
        <v>1565</v>
      </c>
      <c r="B872" s="13"/>
      <c r="C872" s="15" t="str">
        <f>IFERROR(VLOOKUP(VENTAS4[[#This Row],[Code]],STOCK[],5,FALSE),"-")</f>
        <v>Zapato de punta fina y Tacón Cuadrado</v>
      </c>
    </row>
    <row r="873" spans="1:3" s="14" customFormat="1" ht="55" customHeight="1">
      <c r="A873" s="12" t="s">
        <v>1738</v>
      </c>
      <c r="B873" s="13"/>
      <c r="C873" s="15" t="str">
        <f>IFERROR(VLOOKUP(VENTAS4[[#This Row],[Code]],STOCK[],5,FALSE),"-")</f>
        <v>Chaleco de traje Crema</v>
      </c>
    </row>
    <row r="874" spans="1:3" s="14" customFormat="1" ht="55" customHeight="1">
      <c r="A874" s="12" t="s">
        <v>1737</v>
      </c>
      <c r="B874" s="13"/>
      <c r="C874" s="15" t="str">
        <f>IFERROR(VLOOKUP(VENTAS4[[#This Row],[Code]],STOCK[],5,FALSE),"-")</f>
        <v>Chaleco de traje Crema</v>
      </c>
    </row>
    <row r="875" spans="1:3" s="14" customFormat="1" ht="55" customHeight="1">
      <c r="A875" s="12" t="s">
        <v>1736</v>
      </c>
      <c r="B875" s="13"/>
      <c r="C875" s="15" t="str">
        <f>IFERROR(VLOOKUP(VENTAS4[[#This Row],[Code]],STOCK[],5,FALSE),"-")</f>
        <v>Chaleco de traje Negro</v>
      </c>
    </row>
    <row r="876" spans="1:3" s="14" customFormat="1" ht="55" customHeight="1">
      <c r="A876" s="12" t="s">
        <v>1735</v>
      </c>
      <c r="B876" s="13"/>
      <c r="C876" s="15" t="str">
        <f>IFERROR(VLOOKUP(VENTAS4[[#This Row],[Code]],STOCK[],5,FALSE),"-")</f>
        <v>Chaleco de traje Negro</v>
      </c>
    </row>
    <row r="877" spans="1:3" s="14" customFormat="1" ht="55" customHeight="1">
      <c r="A877" s="12" t="s">
        <v>1733</v>
      </c>
      <c r="B877" s="13"/>
      <c r="C877" s="15" t="str">
        <f>IFERROR(VLOOKUP(VENTAS4[[#This Row],[Code]],STOCK[],5,FALSE),"-")</f>
        <v>Chaleco de traje Blanco</v>
      </c>
    </row>
    <row r="878" spans="1:3" s="14" customFormat="1" ht="55" customHeight="1">
      <c r="A878" s="12" t="s">
        <v>1734</v>
      </c>
      <c r="B878" s="13"/>
      <c r="C878" s="15" t="str">
        <f>IFERROR(VLOOKUP(VENTAS4[[#This Row],[Code]],STOCK[],5,FALSE),"-")</f>
        <v>Chaleco de traje Blanco</v>
      </c>
    </row>
    <row r="879" spans="1:3" s="14" customFormat="1" ht="55" customHeight="1">
      <c r="A879" s="12" t="s">
        <v>1732</v>
      </c>
      <c r="B879" s="13"/>
      <c r="C879" s="15" t="str">
        <f>IFERROR(VLOOKUP(VENTAS4[[#This Row],[Code]],STOCK[],5,FALSE),"-")</f>
        <v>Kimono Dazy Elegante</v>
      </c>
    </row>
    <row r="880" spans="1:3" s="14" customFormat="1" ht="55" customHeight="1">
      <c r="A880" s="12" t="s">
        <v>1731</v>
      </c>
      <c r="B880" s="13"/>
      <c r="C880" s="15" t="str">
        <f>IFERROR(VLOOKUP(VENTAS4[[#This Row],[Code]],STOCK[],5,FALSE),"-")</f>
        <v>Kimono Dazy Elegante</v>
      </c>
    </row>
    <row r="881" spans="1:3" s="14" customFormat="1" ht="55" customHeight="1">
      <c r="A881" s="12" t="s">
        <v>1730</v>
      </c>
      <c r="B881" s="13"/>
      <c r="C881" s="15" t="str">
        <f>IFERROR(VLOOKUP(VENTAS4[[#This Row],[Code]],STOCK[],5,FALSE),"-")</f>
        <v xml:space="preserve">Traje de baño blanco sexy </v>
      </c>
    </row>
    <row r="882" spans="1:3" s="14" customFormat="1" ht="55" customHeight="1">
      <c r="A882" s="12" t="s">
        <v>1729</v>
      </c>
      <c r="B882" s="13"/>
      <c r="C882" s="15" t="str">
        <f>IFERROR(VLOOKUP(VENTAS4[[#This Row],[Code]],STOCK[],5,FALSE),"-")</f>
        <v>Traje de baño Oliva</v>
      </c>
    </row>
    <row r="883" spans="1:3" s="14" customFormat="1" ht="55" customHeight="1">
      <c r="A883" s="12" t="s">
        <v>1728</v>
      </c>
      <c r="B883" s="13"/>
      <c r="C883" s="15" t="str">
        <f>IFERROR(VLOOKUP(VENTAS4[[#This Row],[Code]],STOCK[],5,FALSE),"-")</f>
        <v>Traje de baño de mangas estampadas</v>
      </c>
    </row>
    <row r="884" spans="1:3" s="14" customFormat="1" ht="55" customHeight="1">
      <c r="A884" s="12" t="s">
        <v>2041</v>
      </c>
      <c r="B884" s="13"/>
      <c r="C884" s="15" t="str">
        <f>IFERROR(VLOOKUP(VENTAS4[[#This Row],[Code]],STOCK[],5,FALSE),"-")</f>
        <v>Kimono Dazy Elegante</v>
      </c>
    </row>
    <row r="885" spans="1:3" s="14" customFormat="1" ht="55" customHeight="1">
      <c r="A885" s="12" t="s">
        <v>1727</v>
      </c>
      <c r="B885" s="13"/>
      <c r="C885" s="15" t="str">
        <f>IFERROR(VLOOKUP(VENTAS4[[#This Row],[Code]],STOCK[],5,FALSE),"-")</f>
        <v>Zapatillas blanco casual</v>
      </c>
    </row>
    <row r="886" spans="1:3" s="14" customFormat="1" ht="55" customHeight="1">
      <c r="A886" s="12" t="s">
        <v>1726</v>
      </c>
      <c r="B886" s="13"/>
      <c r="C886" s="15" t="str">
        <f>IFERROR(VLOOKUP(VENTAS4[[#This Row],[Code]],STOCK[],5,FALSE),"-")</f>
        <v>Zapatillas blanco casual</v>
      </c>
    </row>
    <row r="887" spans="1:3" s="14" customFormat="1" ht="55" customHeight="1">
      <c r="A887" s="12" t="s">
        <v>1725</v>
      </c>
      <c r="B887" s="13"/>
      <c r="C887" s="15" t="str">
        <f>IFERROR(VLOOKUP(VENTAS4[[#This Row],[Code]],STOCK[],5,FALSE),"-")</f>
        <v>Zapatillas blanco casual</v>
      </c>
    </row>
    <row r="888" spans="1:3" s="14" customFormat="1" ht="55" customHeight="1">
      <c r="A888" s="12" t="s">
        <v>1724</v>
      </c>
      <c r="B888" s="13"/>
      <c r="C888" s="15" t="str">
        <f>IFERROR(VLOOKUP(VENTAS4[[#This Row],[Code]],STOCK[],5,FALSE),"-")</f>
        <v>Zapatillas blanco casual</v>
      </c>
    </row>
    <row r="889" spans="1:3" s="14" customFormat="1" ht="55" customHeight="1">
      <c r="A889" s="12" t="s">
        <v>1723</v>
      </c>
      <c r="B889" s="13"/>
      <c r="C889" s="15" t="str">
        <f>IFERROR(VLOOKUP(VENTAS4[[#This Row],[Code]],STOCK[],5,FALSE),"-")</f>
        <v>Calcetines al tobillo beige</v>
      </c>
    </row>
    <row r="890" spans="1:3" s="14" customFormat="1" ht="55" customHeight="1">
      <c r="A890" s="12" t="s">
        <v>1722</v>
      </c>
      <c r="B890" s="13"/>
      <c r="C890" s="15" t="str">
        <f>IFERROR(VLOOKUP(VENTAS4[[#This Row],[Code]],STOCK[],5,FALSE),"-")</f>
        <v>Calcetines al tobillo negro</v>
      </c>
    </row>
    <row r="891" spans="1:3" s="14" customFormat="1" ht="55" customHeight="1">
      <c r="A891" s="12" t="s">
        <v>1721</v>
      </c>
      <c r="B891" s="13"/>
      <c r="C891" s="15" t="str">
        <f>IFERROR(VLOOKUP(VENTAS4[[#This Row],[Code]],STOCK[],5,FALSE),"-")</f>
        <v>Calcetines bajos</v>
      </c>
    </row>
    <row r="892" spans="1:3" s="14" customFormat="1" ht="55" customHeight="1">
      <c r="A892" s="12" t="s">
        <v>1720</v>
      </c>
      <c r="B892" s="13"/>
      <c r="C892" s="15" t="str">
        <f>IFERROR(VLOOKUP(VENTAS4[[#This Row],[Code]],STOCK[],5,FALSE),"-")</f>
        <v>Kimono Dazy Elegante</v>
      </c>
    </row>
    <row r="893" spans="1:3" s="14" customFormat="1" ht="55" customHeight="1">
      <c r="A893" s="12" t="s">
        <v>1719</v>
      </c>
      <c r="B893" s="13"/>
      <c r="C893" s="15" t="str">
        <f>IFERROR(VLOOKUP(VENTAS4[[#This Row],[Code]],STOCK[],5,FALSE),"-")</f>
        <v>Bikini negro sexy pequeño</v>
      </c>
    </row>
    <row r="894" spans="1:3" s="14" customFormat="1" ht="55" customHeight="1">
      <c r="A894" s="12" t="s">
        <v>1718</v>
      </c>
      <c r="B894" s="13"/>
      <c r="C894" s="15" t="str">
        <f>IFERROR(VLOOKUP(VENTAS4[[#This Row],[Code]],STOCK[],5,FALSE),"-")</f>
        <v>Bikini negro sexy pequeño</v>
      </c>
    </row>
    <row r="895" spans="1:3" s="14" customFormat="1" ht="55" customHeight="1">
      <c r="A895" s="12" t="s">
        <v>1717</v>
      </c>
      <c r="B895" s="13"/>
      <c r="C895" s="15" t="str">
        <f>IFERROR(VLOOKUP(VENTAS4[[#This Row],[Code]],STOCK[],5,FALSE),"-")</f>
        <v>Bikini negro sexy pequeño</v>
      </c>
    </row>
    <row r="896" spans="1:3" s="14" customFormat="1" ht="55" customHeight="1">
      <c r="A896" s="12" t="s">
        <v>1716</v>
      </c>
      <c r="B896" s="13"/>
      <c r="C896" s="15" t="str">
        <f>IFERROR(VLOOKUP(VENTAS4[[#This Row],[Code]],STOCK[],5,FALSE),"-")</f>
        <v>Conjunto de bikini</v>
      </c>
    </row>
    <row r="897" spans="1:3" s="14" customFormat="1" ht="55" customHeight="1">
      <c r="A897" s="12" t="s">
        <v>1715</v>
      </c>
      <c r="B897" s="13"/>
      <c r="C897" s="15" t="str">
        <f>IFERROR(VLOOKUP(VENTAS4[[#This Row],[Code]],STOCK[],5,FALSE),"-")</f>
        <v>Conjunto de bikini moca</v>
      </c>
    </row>
    <row r="898" spans="1:3" s="14" customFormat="1" ht="55" customHeight="1">
      <c r="A898" s="12" t="s">
        <v>1714</v>
      </c>
      <c r="B898" s="13"/>
      <c r="C898" s="15" t="str">
        <f>IFERROR(VLOOKUP(VENTAS4[[#This Row],[Code]],STOCK[],5,FALSE),"-")</f>
        <v>Conjunto de bikini moca</v>
      </c>
    </row>
    <row r="899" spans="1:3" s="14" customFormat="1" ht="55" customHeight="1">
      <c r="A899" s="12" t="s">
        <v>1713</v>
      </c>
      <c r="B899" s="13"/>
      <c r="C899" s="15" t="str">
        <f>IFERROR(VLOOKUP(VENTAS4[[#This Row],[Code]],STOCK[],5,FALSE),"-")</f>
        <v>Cinturón de hebilla redonda</v>
      </c>
    </row>
    <row r="900" spans="1:3" s="14" customFormat="1" ht="55" customHeight="1">
      <c r="A900" s="12" t="s">
        <v>1711</v>
      </c>
      <c r="B900" s="13"/>
      <c r="C900" s="15" t="str">
        <f>IFERROR(VLOOKUP(VENTAS4[[#This Row],[Code]],STOCK[],5,FALSE),"-")</f>
        <v xml:space="preserve">Traje de baño blanco sexy </v>
      </c>
    </row>
    <row r="901" spans="1:3" s="14" customFormat="1" ht="55" customHeight="1">
      <c r="A901" s="12" t="s">
        <v>1712</v>
      </c>
      <c r="B901" s="13"/>
      <c r="C901" s="15" t="str">
        <f>IFERROR(VLOOKUP(VENTAS4[[#This Row],[Code]],STOCK[],5,FALSE),"-")</f>
        <v>Traje de baño blanco sexy</v>
      </c>
    </row>
    <row r="902" spans="1:3" s="14" customFormat="1" ht="55" customHeight="1">
      <c r="A902" s="12" t="s">
        <v>1747</v>
      </c>
      <c r="B902" s="13"/>
      <c r="C902" s="15" t="str">
        <f>IFERROR(VLOOKUP(VENTAS4[[#This Row],[Code]],STOCK[],5,FALSE),"-")</f>
        <v>Cinturón básico grueso Negro</v>
      </c>
    </row>
    <row r="903" spans="1:3" s="14" customFormat="1" ht="55" customHeight="1">
      <c r="A903" s="12" t="s">
        <v>2494</v>
      </c>
      <c r="B903" s="13"/>
      <c r="C903" s="15" t="str">
        <f>IFERROR(VLOOKUP(VENTAS4[[#This Row],[Code]],STOCK[],5,FALSE),"-")</f>
        <v>Cinturón básico grueso Camel</v>
      </c>
    </row>
    <row r="904" spans="1:3" s="14" customFormat="1" ht="55" customHeight="1">
      <c r="A904" s="11" t="s">
        <v>1702</v>
      </c>
      <c r="B904" s="19"/>
      <c r="C904" s="15" t="str">
        <f>IFERROR(VLOOKUP(VENTAS4[[#This Row],[Code]],STOCK[],5,FALSE),"-")</f>
        <v>Horquillas en forma de lazo</v>
      </c>
    </row>
    <row r="905" spans="1:3" s="14" customFormat="1" ht="55" customHeight="1">
      <c r="A905" s="12" t="s">
        <v>1703</v>
      </c>
      <c r="B905" s="13"/>
      <c r="C905" s="15" t="str">
        <f>IFERROR(VLOOKUP(VENTAS4[[#This Row],[Code]],STOCK[],5,FALSE),"-")</f>
        <v>Horquillas en forma de lazo</v>
      </c>
    </row>
    <row r="906" spans="1:3" s="14" customFormat="1" ht="55" customHeight="1">
      <c r="A906" s="12" t="s">
        <v>1704</v>
      </c>
      <c r="B906" s="13"/>
      <c r="C906" s="15" t="str">
        <f>IFERROR(VLOOKUP(VENTAS4[[#This Row],[Code]],STOCK[],5,FALSE),"-")</f>
        <v>Horquillas en forma de lazo</v>
      </c>
    </row>
    <row r="907" spans="1:3" s="14" customFormat="1" ht="55" customHeight="1">
      <c r="A907" s="12" t="s">
        <v>1705</v>
      </c>
      <c r="B907" s="13"/>
      <c r="C907" s="15" t="str">
        <f>IFERROR(VLOOKUP(VENTAS4[[#This Row],[Code]],STOCK[],5,FALSE),"-")</f>
        <v>Camisa blanca estampado de ave</v>
      </c>
    </row>
    <row r="908" spans="1:3" s="14" customFormat="1" ht="55" customHeight="1">
      <c r="A908" s="12" t="s">
        <v>1706</v>
      </c>
      <c r="B908" s="13"/>
      <c r="C908" s="15" t="str">
        <f>IFERROR(VLOOKUP(VENTAS4[[#This Row],[Code]],STOCK[],5,FALSE),"-")</f>
        <v>Sandalias minimalistas de tacón</v>
      </c>
    </row>
    <row r="909" spans="1:3" s="14" customFormat="1" ht="55" customHeight="1">
      <c r="A909" s="11" t="s">
        <v>1709</v>
      </c>
      <c r="B909" s="20"/>
      <c r="C909" s="15" t="str">
        <f>IFERROR(VLOOKUP(VENTAS4[[#This Row],[Code]],STOCK[],5,FALSE),"-")</f>
        <v>Pasador de cabello en forma de lazo</v>
      </c>
    </row>
    <row r="910" spans="1:3" s="14" customFormat="1" ht="55" customHeight="1">
      <c r="A910" s="12" t="s">
        <v>1710</v>
      </c>
      <c r="B910" s="13"/>
      <c r="C910" s="15" t="str">
        <f>IFERROR(VLOOKUP(VENTAS4[[#This Row],[Code]],STOCK[],5,FALSE),"-")</f>
        <v>Lazo para coletas</v>
      </c>
    </row>
    <row r="911" spans="1:3" s="14" customFormat="1" ht="55" customHeight="1">
      <c r="A911" s="12" t="s">
        <v>1707</v>
      </c>
      <c r="B911" s="13"/>
      <c r="C911" s="15" t="str">
        <f>IFERROR(VLOOKUP(VENTAS4[[#This Row],[Code]],STOCK[],5,FALSE),"-")</f>
        <v xml:space="preserve">Vestido chaleco blazer </v>
      </c>
    </row>
    <row r="912" spans="1:3" s="14" customFormat="1" ht="55" customHeight="1">
      <c r="A912" s="12" t="s">
        <v>1708</v>
      </c>
      <c r="B912" s="13"/>
      <c r="C912" s="15" t="str">
        <f>IFERROR(VLOOKUP(VENTAS4[[#This Row],[Code]],STOCK[],5,FALSE),"-")</f>
        <v>Cinto ancho de hebilla dorada</v>
      </c>
    </row>
    <row r="913" spans="1:3" s="14" customFormat="1" ht="55" customHeight="1">
      <c r="A913" s="12" t="s">
        <v>1765</v>
      </c>
      <c r="B913" s="13"/>
      <c r="C913" s="15" t="str">
        <f>IFERROR(VLOOKUP(VENTAS4[[#This Row],[Code]],STOCK[],5,FALSE),"-")</f>
        <v>Vestido Midi Elegante</v>
      </c>
    </row>
    <row r="914" spans="1:3" s="14" customFormat="1" ht="55" customHeight="1">
      <c r="A914" s="12" t="s">
        <v>1766</v>
      </c>
      <c r="B914" s="13"/>
      <c r="C914" s="15" t="str">
        <f>IFERROR(VLOOKUP(VENTAS4[[#This Row],[Code]],STOCK[],5,FALSE),"-")</f>
        <v>Vestido Midi Elegante</v>
      </c>
    </row>
    <row r="915" spans="1:3" s="14" customFormat="1" ht="55" customHeight="1">
      <c r="A915" s="12" t="s">
        <v>1767</v>
      </c>
      <c r="B915" s="13"/>
      <c r="C915" s="15" t="str">
        <f>IFERROR(VLOOKUP(VENTAS4[[#This Row],[Code]],STOCK[],5,FALSE),"-")</f>
        <v>Vestido Midi Elegante</v>
      </c>
    </row>
    <row r="916" spans="1:3" s="14" customFormat="1" ht="55" customHeight="1">
      <c r="A916" s="12" t="s">
        <v>1768</v>
      </c>
      <c r="B916" s="13"/>
      <c r="C916" s="15" t="str">
        <f>IFERROR(VLOOKUP(VENTAS4[[#This Row],[Code]],STOCK[],5,FALSE),"-")</f>
        <v>Bolso Crossbody en detalle de cocodrilo</v>
      </c>
    </row>
    <row r="917" spans="1:3" s="14" customFormat="1" ht="55" customHeight="1">
      <c r="A917" s="12" t="s">
        <v>1769</v>
      </c>
      <c r="B917" s="13"/>
      <c r="C917" s="15" t="str">
        <f>IFERROR(VLOOKUP(VENTAS4[[#This Row],[Code]],STOCK[],5,FALSE),"-")</f>
        <v xml:space="preserve">Pantalón Palazzo </v>
      </c>
    </row>
    <row r="918" spans="1:3" s="14" customFormat="1" ht="55" customHeight="1">
      <c r="A918" s="12" t="s">
        <v>1803</v>
      </c>
      <c r="B918" s="13"/>
      <c r="C918" s="15" t="str">
        <f>IFERROR(VLOOKUP(VENTAS4[[#This Row],[Code]],STOCK[],5,FALSE),"-")</f>
        <v xml:space="preserve">Pantalón en piel </v>
      </c>
    </row>
    <row r="919" spans="1:3" s="14" customFormat="1" ht="55" customHeight="1">
      <c r="A919" s="12" t="s">
        <v>1804</v>
      </c>
      <c r="B919" s="13"/>
      <c r="C919" s="15" t="str">
        <f>IFERROR(VLOOKUP(VENTAS4[[#This Row],[Code]],STOCK[],5,FALSE),"-")</f>
        <v xml:space="preserve">Pantalón en piel </v>
      </c>
    </row>
    <row r="920" spans="1:3" s="14" customFormat="1" ht="55" customHeight="1">
      <c r="A920" s="12" t="s">
        <v>1805</v>
      </c>
      <c r="B920" s="13"/>
      <c r="C920" s="15" t="str">
        <f>IFERROR(VLOOKUP(VENTAS4[[#This Row],[Code]],STOCK[],5,FALSE),"-")</f>
        <v>Curvy Skinny Jeans</v>
      </c>
    </row>
    <row r="921" spans="1:3" s="14" customFormat="1" ht="55" customHeight="1">
      <c r="A921" s="12" t="s">
        <v>1806</v>
      </c>
      <c r="B921" s="13"/>
      <c r="C921" s="15" t="str">
        <f>IFERROR(VLOOKUP(VENTAS4[[#This Row],[Code]],STOCK[],5,FALSE),"-")</f>
        <v xml:space="preserve">Maxi Vestido Bodycon </v>
      </c>
    </row>
    <row r="922" spans="1:3" s="14" customFormat="1" ht="55" customHeight="1">
      <c r="A922" s="12" t="s">
        <v>1809</v>
      </c>
      <c r="B922" s="13"/>
      <c r="C922" s="15" t="str">
        <f>IFERROR(VLOOKUP(VENTAS4[[#This Row],[Code]],STOCK[],5,FALSE),"-")</f>
        <v xml:space="preserve">Maxi Vestido Bodycon </v>
      </c>
    </row>
    <row r="923" spans="1:3" s="14" customFormat="1" ht="55" customHeight="1">
      <c r="A923" s="12" t="s">
        <v>1850</v>
      </c>
      <c r="B923" s="13"/>
      <c r="C923" s="15" t="str">
        <f>IFERROR(VLOOKUP(VENTAS4[[#This Row],[Code]],STOCK[],5,FALSE),"-")</f>
        <v xml:space="preserve">Maxi Vestido Bodycon </v>
      </c>
    </row>
    <row r="924" spans="1:3" s="14" customFormat="1" ht="55" customHeight="1">
      <c r="A924" s="12" t="s">
        <v>1810</v>
      </c>
      <c r="B924" s="13"/>
      <c r="C924" s="15" t="str">
        <f>IFERROR(VLOOKUP(VENTAS4[[#This Row],[Code]],STOCK[],5,FALSE),"-")</f>
        <v>Vestido Midi de espalda oblicua</v>
      </c>
    </row>
    <row r="925" spans="1:3" s="14" customFormat="1" ht="55" customHeight="1">
      <c r="A925" s="12" t="s">
        <v>1811</v>
      </c>
      <c r="B925" s="13"/>
      <c r="C925" s="15" t="str">
        <f>IFERROR(VLOOKUP(VENTAS4[[#This Row],[Code]],STOCK[],5,FALSE),"-")</f>
        <v>Crossbody Bag con hebilla</v>
      </c>
    </row>
    <row r="926" spans="1:3" s="14" customFormat="1" ht="55" customHeight="1">
      <c r="A926" s="12" t="s">
        <v>1812</v>
      </c>
      <c r="B926" s="13"/>
      <c r="C926" s="15" t="str">
        <f>IFERROR(VLOOKUP(VENTAS4[[#This Row],[Code]],STOCK[],5,FALSE),"-")</f>
        <v xml:space="preserve">Crossbody Bag </v>
      </c>
    </row>
    <row r="927" spans="1:3" s="14" customFormat="1" ht="55" customHeight="1">
      <c r="A927" s="12" t="s">
        <v>1813</v>
      </c>
      <c r="B927" s="13"/>
      <c r="C927" s="15" t="str">
        <f>IFERROR(VLOOKUP(VENTAS4[[#This Row],[Code]],STOCK[],5,FALSE),"-")</f>
        <v>Mochila de lana sintética</v>
      </c>
    </row>
    <row r="928" spans="1:3" s="14" customFormat="1" ht="55" customHeight="1">
      <c r="A928" s="12" t="s">
        <v>1814</v>
      </c>
      <c r="B928" s="13"/>
      <c r="C928" s="15" t="str">
        <f>IFERROR(VLOOKUP(VENTAS4[[#This Row],[Code]],STOCK[],5,FALSE),"-")</f>
        <v>Crossbody Bag Negro Lacado</v>
      </c>
    </row>
    <row r="929" spans="1:3" s="14" customFormat="1" ht="55" customHeight="1">
      <c r="A929" s="12" t="s">
        <v>1815</v>
      </c>
      <c r="B929" s="13"/>
      <c r="C929" s="15" t="str">
        <f>IFERROR(VLOOKUP(VENTAS4[[#This Row],[Code]],STOCK[],5,FALSE),"-")</f>
        <v>Crossbody Bag Blanco Lacado</v>
      </c>
    </row>
    <row r="930" spans="1:3" s="14" customFormat="1" ht="55" customHeight="1">
      <c r="A930" s="12" t="s">
        <v>1816</v>
      </c>
      <c r="B930" s="13"/>
      <c r="C930" s="15" t="str">
        <f>IFERROR(VLOOKUP(VENTAS4[[#This Row],[Code]],STOCK[],5,FALSE),"-")</f>
        <v>Crossbody Bag Guateado</v>
      </c>
    </row>
    <row r="931" spans="1:3" s="14" customFormat="1" ht="55" customHeight="1">
      <c r="A931" s="12" t="s">
        <v>1817</v>
      </c>
      <c r="B931" s="13"/>
      <c r="C931" s="15" t="str">
        <f>IFERROR(VLOOKUP(VENTAS4[[#This Row],[Code]],STOCK[],5,FALSE),"-")</f>
        <v>Bolso Baguette Rojo</v>
      </c>
    </row>
    <row r="932" spans="1:3" s="14" customFormat="1" ht="55" customHeight="1">
      <c r="A932" s="12" t="s">
        <v>1818</v>
      </c>
      <c r="B932" s="13"/>
      <c r="C932" s="15" t="str">
        <f>IFERROR(VLOOKUP(VENTAS4[[#This Row],[Code]],STOCK[],5,FALSE),"-")</f>
        <v>Bolso Baguette Negro</v>
      </c>
    </row>
    <row r="933" spans="1:3" s="14" customFormat="1" ht="55" customHeight="1">
      <c r="A933" s="12" t="s">
        <v>1819</v>
      </c>
      <c r="B933" s="13"/>
      <c r="C933" s="15" t="str">
        <f>IFERROR(VLOOKUP(VENTAS4[[#This Row],[Code]],STOCK[],5,FALSE),"-")</f>
        <v>Crossbody bag Denim</v>
      </c>
    </row>
    <row r="934" spans="1:3" s="14" customFormat="1" ht="55" customHeight="1">
      <c r="A934" s="12" t="s">
        <v>1820</v>
      </c>
      <c r="B934" s="13"/>
      <c r="C934" s="15" t="str">
        <f>IFERROR(VLOOKUP(VENTAS4[[#This Row],[Code]],STOCK[],5,FALSE),"-")</f>
        <v>Blazer entallado</v>
      </c>
    </row>
    <row r="935" spans="1:3" s="14" customFormat="1" ht="55" customHeight="1">
      <c r="A935" s="12" t="s">
        <v>1821</v>
      </c>
      <c r="B935" s="13"/>
      <c r="C935" s="15" t="str">
        <f>IFERROR(VLOOKUP(VENTAS4[[#This Row],[Code]],STOCK[],5,FALSE),"-")</f>
        <v>Blazer entallado</v>
      </c>
    </row>
    <row r="936" spans="1:3" s="14" customFormat="1" ht="55" customHeight="1">
      <c r="A936" s="12" t="s">
        <v>1822</v>
      </c>
      <c r="B936" s="13"/>
      <c r="C936" s="15" t="str">
        <f>IFERROR(VLOOKUP(VENTAS4[[#This Row],[Code]],STOCK[],5,FALSE),"-")</f>
        <v>Blazer entallado</v>
      </c>
    </row>
    <row r="937" spans="1:3" s="14" customFormat="1" ht="55" customHeight="1">
      <c r="A937" s="12" t="s">
        <v>1823</v>
      </c>
      <c r="B937" s="13"/>
      <c r="C937" s="15" t="str">
        <f>IFERROR(VLOOKUP(VENTAS4[[#This Row],[Code]],STOCK[],5,FALSE),"-")</f>
        <v>Blazer entallado</v>
      </c>
    </row>
    <row r="938" spans="1:3" s="14" customFormat="1" ht="55" customHeight="1">
      <c r="A938" s="12" t="s">
        <v>1824</v>
      </c>
      <c r="B938" s="13"/>
      <c r="C938" s="15" t="str">
        <f>IFERROR(VLOOKUP(VENTAS4[[#This Row],[Code]],STOCK[],5,FALSE),"-")</f>
        <v>Vestido Chic Primavera</v>
      </c>
    </row>
    <row r="939" spans="1:3" s="14" customFormat="1" ht="55" customHeight="1">
      <c r="A939" s="12" t="s">
        <v>1825</v>
      </c>
      <c r="B939" s="13"/>
      <c r="C939" s="15" t="str">
        <f>IFERROR(VLOOKUP(VENTAS4[[#This Row],[Code]],STOCK[],5,FALSE),"-")</f>
        <v>Vestido Chic Primavera</v>
      </c>
    </row>
    <row r="940" spans="1:3" s="14" customFormat="1" ht="55" customHeight="1">
      <c r="A940" s="12" t="s">
        <v>1826</v>
      </c>
      <c r="B940" s="13"/>
      <c r="C940" s="15" t="str">
        <f>IFERROR(VLOOKUP(VENTAS4[[#This Row],[Code]],STOCK[],5,FALSE),"-")</f>
        <v>Vestido Chic Primavera</v>
      </c>
    </row>
    <row r="941" spans="1:3" s="14" customFormat="1" ht="55" customHeight="1">
      <c r="A941" s="12" t="s">
        <v>1827</v>
      </c>
      <c r="B941" s="13"/>
      <c r="C941" s="15" t="str">
        <f>IFERROR(VLOOKUP(VENTAS4[[#This Row],[Code]],STOCK[],5,FALSE),"-")</f>
        <v>Bolso Vintage Marrón</v>
      </c>
    </row>
    <row r="942" spans="1:3" s="14" customFormat="1" ht="55" customHeight="1">
      <c r="A942" s="12" t="s">
        <v>1828</v>
      </c>
      <c r="B942" s="13"/>
      <c r="C942" s="15" t="str">
        <f>IFERROR(VLOOKUP(VENTAS4[[#This Row],[Code]],STOCK[],5,FALSE),"-")</f>
        <v>Bolso Vintage Negro</v>
      </c>
    </row>
    <row r="943" spans="1:3" s="14" customFormat="1" ht="55" customHeight="1">
      <c r="A943" s="12" t="s">
        <v>1886</v>
      </c>
      <c r="B943" s="13"/>
      <c r="C943" s="15" t="str">
        <f>IFERROR(VLOOKUP(VENTAS4[[#This Row],[Code]],STOCK[],5,FALSE),"-")</f>
        <v>Vestido Camisero de Rayas</v>
      </c>
    </row>
    <row r="944" spans="1:3" s="14" customFormat="1" ht="55" customHeight="1">
      <c r="A944" s="12" t="s">
        <v>1887</v>
      </c>
      <c r="B944" s="13"/>
      <c r="C944" s="15" t="str">
        <f>IFERROR(VLOOKUP(VENTAS4[[#This Row],[Code]],STOCK[],5,FALSE),"-")</f>
        <v>Vestido Camisero de Bolas</v>
      </c>
    </row>
    <row r="945" spans="1:3" s="14" customFormat="1" ht="55" customHeight="1">
      <c r="A945" s="12" t="s">
        <v>1829</v>
      </c>
      <c r="B945" s="13"/>
      <c r="C945" s="15" t="str">
        <f>IFERROR(VLOOKUP(VENTAS4[[#This Row],[Code]],STOCK[],5,FALSE),"-")</f>
        <v>Bolso estampado de Lona</v>
      </c>
    </row>
    <row r="946" spans="1:3" s="14" customFormat="1" ht="55" customHeight="1">
      <c r="A946" s="12" t="s">
        <v>1830</v>
      </c>
      <c r="B946" s="13"/>
      <c r="C946" s="15" t="str">
        <f>IFERROR(VLOOKUP(VENTAS4[[#This Row],[Code]],STOCK[],5,FALSE),"-")</f>
        <v>Set de bolso minimalista negro</v>
      </c>
    </row>
    <row r="947" spans="1:3" s="14" customFormat="1" ht="55" customHeight="1">
      <c r="A947" s="12" t="s">
        <v>1831</v>
      </c>
      <c r="B947" s="13"/>
      <c r="C947" s="15" t="str">
        <f>IFERROR(VLOOKUP(VENTAS4[[#This Row],[Code]],STOCK[],5,FALSE),"-")</f>
        <v>Set de bolso minimalista amarillo</v>
      </c>
    </row>
    <row r="948" spans="1:3" s="14" customFormat="1" ht="55" customHeight="1">
      <c r="A948" s="12" t="s">
        <v>1832</v>
      </c>
      <c r="B948" s="13"/>
      <c r="C948" s="15" t="str">
        <f>IFERROR(VLOOKUP(VENTAS4[[#This Row],[Code]],STOCK[],5,FALSE),"-")</f>
        <v>Bolso mochila estampado</v>
      </c>
    </row>
    <row r="949" spans="1:3" s="14" customFormat="1" ht="55" customHeight="1">
      <c r="A949" s="12" t="s">
        <v>1833</v>
      </c>
      <c r="B949" s="13"/>
      <c r="C949" s="15" t="str">
        <f>IFERROR(VLOOKUP(VENTAS4[[#This Row],[Code]],STOCK[],5,FALSE),"-")</f>
        <v>Bolso mochila Rojo</v>
      </c>
    </row>
    <row r="950" spans="1:3" s="14" customFormat="1" ht="55" customHeight="1">
      <c r="A950" s="12" t="s">
        <v>1834</v>
      </c>
      <c r="B950" s="13"/>
      <c r="C950" s="15" t="str">
        <f>IFERROR(VLOOKUP(VENTAS4[[#This Row],[Code]],STOCK[],5,FALSE),"-")</f>
        <v>Blusa estampada de Lunares</v>
      </c>
    </row>
    <row r="951" spans="1:3" s="14" customFormat="1" ht="55" customHeight="1">
      <c r="A951" s="12" t="s">
        <v>1835</v>
      </c>
      <c r="B951" s="13"/>
      <c r="C951" s="15" t="str">
        <f>IFERROR(VLOOKUP(VENTAS4[[#This Row],[Code]],STOCK[],5,FALSE),"-")</f>
        <v>Blusa estampada de Lunares</v>
      </c>
    </row>
    <row r="952" spans="1:3" s="14" customFormat="1" ht="55" customHeight="1">
      <c r="A952" s="12" t="s">
        <v>1836</v>
      </c>
      <c r="B952" s="13"/>
      <c r="C952" s="15" t="str">
        <f>IFERROR(VLOOKUP(VENTAS4[[#This Row],[Code]],STOCK[],5,FALSE),"-")</f>
        <v>Blusa estampada de Lunares</v>
      </c>
    </row>
    <row r="953" spans="1:3" s="14" customFormat="1" ht="55" customHeight="1">
      <c r="A953" s="12" t="s">
        <v>1837</v>
      </c>
      <c r="B953" s="13"/>
      <c r="C953" s="15" t="str">
        <f>IFERROR(VLOOKUP(VENTAS4[[#This Row],[Code]],STOCK[],5,FALSE),"-")</f>
        <v>Crossbody Cromado</v>
      </c>
    </row>
    <row r="954" spans="1:3" s="14" customFormat="1" ht="55" customHeight="1">
      <c r="A954" s="12" t="s">
        <v>1838</v>
      </c>
      <c r="B954" s="13"/>
      <c r="C954" s="15" t="str">
        <f>IFERROR(VLOOKUP(VENTAS4[[#This Row],[Code]],STOCK[],5,FALSE),"-")</f>
        <v>Gafas de Sol Retro Blanco</v>
      </c>
    </row>
    <row r="955" spans="1:3" s="14" customFormat="1" ht="55" customHeight="1">
      <c r="A955" s="12" t="s">
        <v>1839</v>
      </c>
      <c r="B955" s="13"/>
      <c r="C955" s="15" t="str">
        <f>IFERROR(VLOOKUP(VENTAS4[[#This Row],[Code]],STOCK[],5,FALSE),"-")</f>
        <v>Gafas de Sol Retro Carey</v>
      </c>
    </row>
    <row r="956" spans="1:3" s="14" customFormat="1" ht="55" customHeight="1">
      <c r="A956" s="12" t="s">
        <v>1840</v>
      </c>
      <c r="B956" s="13"/>
      <c r="C956" s="15" t="str">
        <f>IFERROR(VLOOKUP(VENTAS4[[#This Row],[Code]],STOCK[],5,FALSE),"-")</f>
        <v>Gafas de Sol Retro Negro</v>
      </c>
    </row>
    <row r="957" spans="1:3" s="14" customFormat="1" ht="55" customHeight="1">
      <c r="A957" s="12" t="s">
        <v>1841</v>
      </c>
      <c r="B957" s="13"/>
      <c r="C957" s="15" t="str">
        <f>IFERROR(VLOOKUP(VENTAS4[[#This Row],[Code]],STOCK[],5,FALSE),"-")</f>
        <v>Vestido Fresco Verano</v>
      </c>
    </row>
    <row r="958" spans="1:3" s="14" customFormat="1" ht="55" customHeight="1">
      <c r="A958" s="12" t="s">
        <v>1871</v>
      </c>
      <c r="B958" s="13"/>
      <c r="C958" s="15" t="str">
        <f>IFERROR(VLOOKUP(VENTAS4[[#This Row],[Code]],STOCK[],5,FALSE),"-")</f>
        <v>Vestido Fresco Verano</v>
      </c>
    </row>
    <row r="959" spans="1:3" s="14" customFormat="1" ht="55" customHeight="1">
      <c r="A959" s="12" t="s">
        <v>1881</v>
      </c>
      <c r="B959" s="13"/>
      <c r="C959" s="15" t="str">
        <f>IFERROR(VLOOKUP(VENTAS4[[#This Row],[Code]],STOCK[],5,FALSE),"-")</f>
        <v>Vestido Fresco Verano en Bloque de Color</v>
      </c>
    </row>
    <row r="960" spans="1:3" s="14" customFormat="1" ht="55" customHeight="1">
      <c r="A960" s="12" t="s">
        <v>1874</v>
      </c>
      <c r="B960" s="13"/>
      <c r="C960" s="15" t="str">
        <f>IFERROR(VLOOKUP(VENTAS4[[#This Row],[Code]],STOCK[],5,FALSE),"-")</f>
        <v>Sujetador Invisible Suave sin tirantes</v>
      </c>
    </row>
    <row r="961" spans="1:3" s="14" customFormat="1" ht="55" customHeight="1">
      <c r="A961" s="12" t="s">
        <v>1875</v>
      </c>
      <c r="B961" s="13"/>
      <c r="C961" s="15" t="str">
        <f>IFERROR(VLOOKUP(VENTAS4[[#This Row],[Code]],STOCK[],5,FALSE),"-")</f>
        <v>Sujetador Invisible Suave sin tirantes</v>
      </c>
    </row>
    <row r="962" spans="1:3" s="14" customFormat="1" ht="55" customHeight="1">
      <c r="A962" s="12" t="s">
        <v>1842</v>
      </c>
      <c r="B962" s="13"/>
      <c r="C962" s="15" t="str">
        <f>IFERROR(VLOOKUP(VENTAS4[[#This Row],[Code]],STOCK[],5,FALSE),"-")</f>
        <v>Sujetador Invisible Suave sin tirantes</v>
      </c>
    </row>
    <row r="963" spans="1:3" s="14" customFormat="1" ht="55" customHeight="1">
      <c r="A963" s="12" t="s">
        <v>1843</v>
      </c>
      <c r="B963" s="13"/>
      <c r="C963" s="15" t="str">
        <f>IFERROR(VLOOKUP(VENTAS4[[#This Row],[Code]],STOCK[],5,FALSE),"-")</f>
        <v>Sujetador Invisible Suave sin tirantes</v>
      </c>
    </row>
    <row r="964" spans="1:3" s="14" customFormat="1" ht="55" customHeight="1">
      <c r="A964" s="12" t="s">
        <v>1844</v>
      </c>
      <c r="B964" s="13"/>
      <c r="C964" s="15" t="str">
        <f>IFERROR(VLOOKUP(VENTAS4[[#This Row],[Code]],STOCK[],5,FALSE),"-")</f>
        <v>Sujetador suave de encaje y satén Beige</v>
      </c>
    </row>
    <row r="965" spans="1:3" s="14" customFormat="1" ht="55" customHeight="1">
      <c r="A965" s="12" t="s">
        <v>1845</v>
      </c>
      <c r="B965" s="13"/>
      <c r="C965" s="15" t="str">
        <f>IFERROR(VLOOKUP(VENTAS4[[#This Row],[Code]],STOCK[],5,FALSE),"-")</f>
        <v>Sujetador suave de encaje y satén Negro</v>
      </c>
    </row>
    <row r="966" spans="1:3" s="14" customFormat="1" ht="55" customHeight="1">
      <c r="A966" s="12" t="s">
        <v>1846</v>
      </c>
      <c r="B966" s="13"/>
      <c r="C966" s="15" t="str">
        <f>IFERROR(VLOOKUP(VENTAS4[[#This Row],[Code]],STOCK[],5,FALSE),"-")</f>
        <v>Sujetador suave de encaje y satén Negro</v>
      </c>
    </row>
    <row r="967" spans="1:3" s="14" customFormat="1" ht="55" customHeight="1">
      <c r="A967" s="12" t="s">
        <v>1847</v>
      </c>
      <c r="B967" s="13"/>
      <c r="C967" s="15" t="str">
        <f>IFERROR(VLOOKUP(VENTAS4[[#This Row],[Code]],STOCK[],5,FALSE),"-")</f>
        <v>Zapatillas blanco casual</v>
      </c>
    </row>
    <row r="968" spans="1:3" s="14" customFormat="1" ht="55" customHeight="1">
      <c r="A968" s="12" t="s">
        <v>1848</v>
      </c>
      <c r="B968" s="13"/>
      <c r="C968" s="15" t="str">
        <f>IFERROR(VLOOKUP(VENTAS4[[#This Row],[Code]],STOCK[],5,FALSE),"-")</f>
        <v>Vestido a Media Pierna Elegante y Versátil</v>
      </c>
    </row>
    <row r="969" spans="1:3" s="14" customFormat="1" ht="55" customHeight="1">
      <c r="A969" s="12" t="s">
        <v>1944</v>
      </c>
      <c r="B969" s="13"/>
      <c r="C969" s="15" t="str">
        <f>IFERROR(VLOOKUP(VENTAS4[[#This Row],[Code]],STOCK[],5,FALSE),"-")</f>
        <v>Pantalón corto blanco de rayas</v>
      </c>
    </row>
    <row r="970" spans="1:3" s="14" customFormat="1" ht="55" customHeight="1">
      <c r="A970" s="12" t="s">
        <v>1945</v>
      </c>
      <c r="B970" s="13"/>
      <c r="C970" s="15" t="str">
        <f>IFERROR(VLOOKUP(VENTAS4[[#This Row],[Code]],STOCK[],5,FALSE),"-")</f>
        <v>Vestido Chaleco con botones</v>
      </c>
    </row>
    <row r="971" spans="1:3" s="14" customFormat="1" ht="55" customHeight="1">
      <c r="A971" s="12" t="s">
        <v>1946</v>
      </c>
      <c r="B971" s="13"/>
      <c r="C971" s="15" t="str">
        <f>IFERROR(VLOOKUP(VENTAS4[[#This Row],[Code]],STOCK[],5,FALSE),"-")</f>
        <v>Vestido verde Overall (Nuevo)</v>
      </c>
    </row>
    <row r="972" spans="1:3" s="14" customFormat="1" ht="55" customHeight="1">
      <c r="A972" s="12" t="s">
        <v>1947</v>
      </c>
      <c r="B972" s="13"/>
      <c r="C972" s="15" t="str">
        <f>IFERROR(VLOOKUP(VENTAS4[[#This Row],[Code]],STOCK[],5,FALSE),"-")</f>
        <v xml:space="preserve">Falda con fajín </v>
      </c>
    </row>
    <row r="973" spans="1:3" s="14" customFormat="1" ht="55" customHeight="1">
      <c r="A973" s="12" t="s">
        <v>1948</v>
      </c>
      <c r="B973" s="13"/>
      <c r="C973" s="15" t="str">
        <f>IFERROR(VLOOKUP(VENTAS4[[#This Row],[Code]],STOCK[],5,FALSE),"-")</f>
        <v>Blusa de puntos</v>
      </c>
    </row>
    <row r="974" spans="1:3" s="14" customFormat="1" ht="55" customHeight="1">
      <c r="A974" s="12" t="s">
        <v>1949</v>
      </c>
      <c r="B974" s="13"/>
      <c r="C974" s="15" t="str">
        <f>IFERROR(VLOOKUP(VENTAS4[[#This Row],[Code]],STOCK[],5,FALSE),"-")</f>
        <v>Vestido de una manga en vuelo (Nuevo)</v>
      </c>
    </row>
    <row r="975" spans="1:3" s="14" customFormat="1" ht="55" customHeight="1">
      <c r="A975" s="12" t="s">
        <v>1950</v>
      </c>
      <c r="B975" s="13"/>
      <c r="C975" s="15" t="str">
        <f>IFERROR(VLOOKUP(VENTAS4[[#This Row],[Code]],STOCK[],5,FALSE),"-")</f>
        <v xml:space="preserve">Vestido chino de satín </v>
      </c>
    </row>
    <row r="976" spans="1:3" s="14" customFormat="1" ht="55" customHeight="1">
      <c r="A976" s="12" t="s">
        <v>1951</v>
      </c>
      <c r="B976" s="13"/>
      <c r="C976" s="15" t="str">
        <f>IFERROR(VLOOKUP(VENTAS4[[#This Row],[Code]],STOCK[],5,FALSE),"-")</f>
        <v>Body strapless (Nuevo)</v>
      </c>
    </row>
    <row r="977" spans="1:3" s="14" customFormat="1" ht="55" customHeight="1">
      <c r="A977" s="12" t="s">
        <v>1952</v>
      </c>
      <c r="B977" s="13"/>
      <c r="C977" s="15" t="str">
        <f>IFERROR(VLOOKUP(VENTAS4[[#This Row],[Code]],STOCK[],5,FALSE),"-")</f>
        <v>Short de talle bajo</v>
      </c>
    </row>
    <row r="978" spans="1:3" s="14" customFormat="1" ht="55" customHeight="1">
      <c r="A978" s="12" t="s">
        <v>1953</v>
      </c>
      <c r="B978" s="13"/>
      <c r="C978" s="15" t="str">
        <f>IFERROR(VLOOKUP(VENTAS4[[#This Row],[Code]],STOCK[],5,FALSE),"-")</f>
        <v>Vestido rojo a media pierna con cinturón</v>
      </c>
    </row>
    <row r="979" spans="1:3" s="14" customFormat="1" ht="55" customHeight="1">
      <c r="A979" s="12" t="s">
        <v>1954</v>
      </c>
      <c r="B979" s="13"/>
      <c r="C979" s="15" t="str">
        <f>IFERROR(VLOOKUP(VENTAS4[[#This Row],[Code]],STOCK[],5,FALSE),"-")</f>
        <v>Bermuda denim curvy</v>
      </c>
    </row>
    <row r="980" spans="1:3" s="14" customFormat="1" ht="55" customHeight="1">
      <c r="A980" s="12" t="s">
        <v>1955</v>
      </c>
      <c r="B980" s="13"/>
      <c r="C980" s="15" t="str">
        <f>IFERROR(VLOOKUP(VENTAS4[[#This Row],[Code]],STOCK[],5,FALSE),"-")</f>
        <v>Solera de manga corta</v>
      </c>
    </row>
    <row r="981" spans="1:3" s="14" customFormat="1" ht="55" customHeight="1">
      <c r="A981" s="12" t="s">
        <v>1956</v>
      </c>
      <c r="B981" s="13"/>
      <c r="C981" s="15" t="str">
        <f>IFERROR(VLOOKUP(VENTAS4[[#This Row],[Code]],STOCK[],5,FALSE),"-")</f>
        <v>Vestido mangas de vuelo</v>
      </c>
    </row>
    <row r="982" spans="1:3" s="14" customFormat="1" ht="55" customHeight="1">
      <c r="A982" s="12" t="s">
        <v>1957</v>
      </c>
      <c r="B982" s="13"/>
      <c r="C982" s="15" t="str">
        <f>IFERROR(VLOOKUP(VENTAS4[[#This Row],[Code]],STOCK[],5,FALSE),"-")</f>
        <v>Mono Camisero de rayas (Nuevo)</v>
      </c>
    </row>
    <row r="983" spans="1:3" s="14" customFormat="1" ht="55" customHeight="1">
      <c r="A983" s="12" t="s">
        <v>1958</v>
      </c>
      <c r="B983" s="13"/>
      <c r="C983" s="15" t="str">
        <f>IFERROR(VLOOKUP(VENTAS4[[#This Row],[Code]],STOCK[],5,FALSE),"-")</f>
        <v>Falda Lentejuelas (Nuevo)</v>
      </c>
    </row>
    <row r="984" spans="1:3" s="14" customFormat="1" ht="55" customHeight="1">
      <c r="A984" s="12" t="s">
        <v>1959</v>
      </c>
      <c r="B984" s="13"/>
      <c r="C984" s="15" t="str">
        <f>IFERROR(VLOOKUP(VENTAS4[[#This Row],[Code]],STOCK[],5,FALSE),"-")</f>
        <v>Bermuda denim SHEIN</v>
      </c>
    </row>
    <row r="985" spans="1:3" s="14" customFormat="1" ht="55" customHeight="1">
      <c r="A985" s="12" t="s">
        <v>1960</v>
      </c>
      <c r="B985" s="13"/>
      <c r="C985" s="15" t="str">
        <f>IFERROR(VLOOKUP(VENTAS4[[#This Row],[Code]],STOCK[],5,FALSE),"-")</f>
        <v>Bermuda denim H&amp;M</v>
      </c>
    </row>
    <row r="986" spans="1:3" s="14" customFormat="1" ht="55" customHeight="1">
      <c r="A986" s="12" t="s">
        <v>1961</v>
      </c>
      <c r="B986" s="13"/>
      <c r="C986" s="15" t="str">
        <f>IFERROR(VLOOKUP(VENTAS4[[#This Row],[Code]],STOCK[],5,FALSE),"-")</f>
        <v>Short estampado</v>
      </c>
    </row>
    <row r="987" spans="1:3" s="14" customFormat="1" ht="55" customHeight="1">
      <c r="A987" s="12" t="s">
        <v>1962</v>
      </c>
      <c r="B987" s="13"/>
      <c r="C987" s="15" t="str">
        <f>IFERROR(VLOOKUP(VENTAS4[[#This Row],[Code]],STOCK[],5,FALSE),"-")</f>
        <v>Blusa de picos (Nuevo)</v>
      </c>
    </row>
    <row r="988" spans="1:3" s="14" customFormat="1" ht="55" customHeight="1">
      <c r="A988" s="12" t="s">
        <v>1963</v>
      </c>
      <c r="B988" s="13"/>
      <c r="C988" s="15" t="str">
        <f>IFERROR(VLOOKUP(VENTAS4[[#This Row],[Code]],STOCK[],5,FALSE),"-")</f>
        <v>Blusa manga 3/4</v>
      </c>
    </row>
    <row r="989" spans="1:3" s="14" customFormat="1" ht="55" customHeight="1">
      <c r="A989" s="12" t="s">
        <v>1964</v>
      </c>
      <c r="B989" s="13"/>
      <c r="C989" s="15" t="str">
        <f>IFERROR(VLOOKUP(VENTAS4[[#This Row],[Code]],STOCK[],5,FALSE),"-")</f>
        <v>Pantalón corto estampado (Nuevo)</v>
      </c>
    </row>
    <row r="990" spans="1:3" s="14" customFormat="1" ht="55" customHeight="1">
      <c r="A990" s="12" t="s">
        <v>1965</v>
      </c>
      <c r="B990" s="13"/>
      <c r="C990" s="15" t="str">
        <f>IFERROR(VLOOKUP(VENTAS4[[#This Row],[Code]],STOCK[],5,FALSE),"-")</f>
        <v>Blusa corta de espalda escotada</v>
      </c>
    </row>
    <row r="991" spans="1:3" s="14" customFormat="1" ht="55" customHeight="1">
      <c r="A991" s="12" t="s">
        <v>1966</v>
      </c>
      <c r="B991" s="13"/>
      <c r="C991" s="15" t="str">
        <f>IFERROR(VLOOKUP(VENTAS4[[#This Row],[Code]],STOCK[],5,FALSE),"-")</f>
        <v>Falda ajustada de zíper</v>
      </c>
    </row>
    <row r="992" spans="1:3" s="14" customFormat="1" ht="55" customHeight="1">
      <c r="A992" s="12" t="s">
        <v>1971</v>
      </c>
      <c r="B992" s="13"/>
      <c r="C992" s="15" t="str">
        <f>IFERROR(VLOOKUP(VENTAS4[[#This Row],[Code]],STOCK[],5,FALSE),"-")</f>
        <v>Jogger afelpado de talle alto (Nuevo)</v>
      </c>
    </row>
    <row r="993" spans="1:3" s="14" customFormat="1" ht="55" customHeight="1">
      <c r="A993" s="12" t="s">
        <v>1972</v>
      </c>
      <c r="B993" s="13"/>
      <c r="C993" s="15" t="str">
        <f>IFERROR(VLOOKUP(VENTAS4[[#This Row],[Code]],STOCK[],5,FALSE),"-")</f>
        <v xml:space="preserve">Jogger afelpado de talle alto </v>
      </c>
    </row>
    <row r="994" spans="1:3" s="14" customFormat="1" ht="55" customHeight="1">
      <c r="A994" s="12" t="s">
        <v>1973</v>
      </c>
      <c r="B994" s="13"/>
      <c r="C994" s="15" t="str">
        <f>IFERROR(VLOOKUP(VENTAS4[[#This Row],[Code]],STOCK[],5,FALSE),"-")</f>
        <v>Jogger afelpado de talle alto (Nuevo)</v>
      </c>
    </row>
    <row r="995" spans="1:3" s="14" customFormat="1" ht="55" customHeight="1">
      <c r="A995" s="12" t="s">
        <v>1977</v>
      </c>
      <c r="B995" s="13"/>
      <c r="C995" s="15" t="str">
        <f>IFERROR(VLOOKUP(VENTAS4[[#This Row],[Code]],STOCK[],5,FALSE),"-")</f>
        <v>Blusa bajo con bordados</v>
      </c>
    </row>
    <row r="996" spans="1:3" s="14" customFormat="1" ht="55" customHeight="1">
      <c r="A996" s="12" t="s">
        <v>1978</v>
      </c>
      <c r="B996" s="13"/>
      <c r="C996" s="15" t="str">
        <f>IFERROR(VLOOKUP(VENTAS4[[#This Row],[Code]],STOCK[],5,FALSE),"-")</f>
        <v>Blusa de bolas cuello con lazo</v>
      </c>
    </row>
    <row r="997" spans="1:3" s="14" customFormat="1" ht="55" customHeight="1">
      <c r="A997" s="12" t="s">
        <v>1979</v>
      </c>
      <c r="B997" s="13"/>
      <c r="C997" s="15" t="str">
        <f>IFERROR(VLOOKUP(VENTAS4[[#This Row],[Code]],STOCK[],5,FALSE),"-")</f>
        <v>Blusa corta de manga 3/4</v>
      </c>
    </row>
    <row r="998" spans="1:3" s="14" customFormat="1" ht="55" customHeight="1">
      <c r="A998" s="12" t="s">
        <v>1980</v>
      </c>
      <c r="B998" s="13"/>
      <c r="C998" s="15" t="str">
        <f>IFERROR(VLOOKUP(VENTAS4[[#This Row],[Code]],STOCK[],5,FALSE),"-")</f>
        <v>Blusa bordada de cuello healter</v>
      </c>
    </row>
    <row r="999" spans="1:3" s="14" customFormat="1" ht="55" customHeight="1">
      <c r="A999" s="12" t="s">
        <v>1981</v>
      </c>
      <c r="B999" s="13"/>
      <c r="C999" s="15" t="str">
        <f>IFERROR(VLOOKUP(VENTAS4[[#This Row],[Code]],STOCK[],5,FALSE),"-")</f>
        <v xml:space="preserve">Blusa de manga corta </v>
      </c>
    </row>
    <row r="1000" spans="1:3" s="14" customFormat="1" ht="55" customHeight="1">
      <c r="A1000" s="12" t="s">
        <v>1982</v>
      </c>
      <c r="B1000" s="13"/>
      <c r="C1000" s="15" t="str">
        <f>IFERROR(VLOOKUP(VENTAS4[[#This Row],[Code]],STOCK[],5,FALSE),"-")</f>
        <v>Blusa estampada geométrica</v>
      </c>
    </row>
    <row r="1001" spans="1:3" s="14" customFormat="1" ht="55" customHeight="1">
      <c r="A1001" s="12" t="s">
        <v>1983</v>
      </c>
      <c r="B1001" s="13"/>
      <c r="C1001" s="15" t="str">
        <f>IFERROR(VLOOKUP(VENTAS4[[#This Row],[Code]],STOCK[],5,FALSE),"-")</f>
        <v>Blusa floreada con bajo bordado</v>
      </c>
    </row>
    <row r="1002" spans="1:3" s="14" customFormat="1" ht="55" customHeight="1">
      <c r="A1002" s="12" t="s">
        <v>1995</v>
      </c>
      <c r="B1002" s="13"/>
      <c r="C1002" s="15" t="str">
        <f>IFERROR(VLOOKUP(VENTAS4[[#This Row],[Code]],STOCK[],5,FALSE),"-")</f>
        <v>Blusa naranja abombada</v>
      </c>
    </row>
    <row r="1003" spans="1:3" s="14" customFormat="1" ht="55" customHeight="1">
      <c r="A1003" s="12" t="s">
        <v>1996</v>
      </c>
      <c r="B1003" s="13"/>
      <c r="C1003" s="15" t="str">
        <f>IFERROR(VLOOKUP(VENTAS4[[#This Row],[Code]],STOCK[],5,FALSE),"-")</f>
        <v>Blusa blanca mangas en contraste</v>
      </c>
    </row>
    <row r="1004" spans="1:3" s="14" customFormat="1" ht="55" customHeight="1">
      <c r="A1004" s="12" t="s">
        <v>1997</v>
      </c>
      <c r="B1004" s="13"/>
      <c r="C1004" s="15" t="str">
        <f>IFERROR(VLOOKUP(VENTAS4[[#This Row],[Code]],STOCK[],5,FALSE),"-")</f>
        <v>Blusa negra mangas de vuelo</v>
      </c>
    </row>
    <row r="1005" spans="1:3" s="14" customFormat="1" ht="55" customHeight="1">
      <c r="A1005" s="12" t="s">
        <v>2001</v>
      </c>
      <c r="B1005" s="13"/>
      <c r="C1005" s="15" t="str">
        <f>IFERROR(VLOOKUP(VENTAS4[[#This Row],[Code]],STOCK[],5,FALSE),"-")</f>
        <v>Conjunto Playera y short bikers (devolución)</v>
      </c>
    </row>
    <row r="1006" spans="1:3" s="14" customFormat="1" ht="55" customHeight="1">
      <c r="A1006" s="12" t="s">
        <v>2003</v>
      </c>
      <c r="B1006" s="13"/>
      <c r="C1006" s="15" t="str">
        <f>IFERROR(VLOOKUP(VENTAS4[[#This Row],[Code]],STOCK[],5,FALSE),"-")</f>
        <v>Pantalón Blanco de pierna ancha</v>
      </c>
    </row>
    <row r="1007" spans="1:3" s="14" customFormat="1" ht="55" customHeight="1">
      <c r="A1007" s="12" t="s">
        <v>2006</v>
      </c>
      <c r="B1007" s="13"/>
      <c r="C1007" s="15" t="str">
        <f>IFERROR(VLOOKUP(VENTAS4[[#This Row],[Code]],STOCK[],5,FALSE),"-")</f>
        <v xml:space="preserve"> Short de media pierna</v>
      </c>
    </row>
    <row r="1008" spans="1:3" s="14" customFormat="1" ht="55" customHeight="1">
      <c r="A1008" s="12" t="s">
        <v>2016</v>
      </c>
      <c r="B1008" s="13"/>
      <c r="C1008" s="15" t="str">
        <f>IFERROR(VLOOKUP(VENTAS4[[#This Row],[Code]],STOCK[],5,FALSE),"-")</f>
        <v>Jean Skinny costura en contraste</v>
      </c>
    </row>
    <row r="1009" spans="1:3" s="14" customFormat="1" ht="55" customHeight="1">
      <c r="A1009" s="12" t="s">
        <v>2017</v>
      </c>
      <c r="B1009" s="13"/>
      <c r="C1009" s="15" t="str">
        <f>IFERROR(VLOOKUP(VENTAS4[[#This Row],[Code]],STOCK[],5,FALSE),"-")</f>
        <v>Jean Skinny floreado</v>
      </c>
    </row>
    <row r="1010" spans="1:3" s="14" customFormat="1" ht="55" customHeight="1">
      <c r="A1010" s="12" t="s">
        <v>2018</v>
      </c>
      <c r="B1010" s="13"/>
      <c r="C1010" s="15" t="str">
        <f>IFERROR(VLOOKUP(VENTAS4[[#This Row],[Code]],STOCK[],5,FALSE),"-")</f>
        <v>Jean corte mom de remaches finos</v>
      </c>
    </row>
    <row r="1011" spans="1:3" s="14" customFormat="1" ht="55" customHeight="1">
      <c r="A1011" s="12" t="s">
        <v>2019</v>
      </c>
      <c r="B1011" s="13"/>
      <c r="C1011" s="15" t="str">
        <f>IFERROR(VLOOKUP(VENTAS4[[#This Row],[Code]],STOCK[],5,FALSE),"-")</f>
        <v xml:space="preserve">Jean con doblez estampado </v>
      </c>
    </row>
    <row r="1012" spans="1:3" s="14" customFormat="1" ht="55" customHeight="1">
      <c r="A1012" s="12" t="s">
        <v>2020</v>
      </c>
      <c r="B1012" s="13"/>
      <c r="C1012" s="15" t="str">
        <f>IFERROR(VLOOKUP(VENTAS4[[#This Row],[Code]],STOCK[],5,FALSE),"-")</f>
        <v xml:space="preserve">Jean skinny de corte bajo </v>
      </c>
    </row>
    <row r="1013" spans="1:3" s="14" customFormat="1" ht="55" customHeight="1">
      <c r="A1013" s="12" t="s">
        <v>2021</v>
      </c>
      <c r="B1013" s="13"/>
      <c r="C1013" s="15" t="str">
        <f>IFERROR(VLOOKUP(VENTAS4[[#This Row],[Code]],STOCK[],5,FALSE),"-")</f>
        <v>Jean Oscuro desteñido</v>
      </c>
    </row>
    <row r="1014" spans="1:3" s="14" customFormat="1" ht="55" customHeight="1">
      <c r="A1014" s="12" t="s">
        <v>1967</v>
      </c>
      <c r="B1014" s="13"/>
      <c r="C1014" s="15" t="str">
        <f>IFERROR(VLOOKUP(VENTAS4[[#This Row],[Code]],STOCK[],5,FALSE),"-")</f>
        <v>Jean corte ancho de bajo descosido</v>
      </c>
    </row>
    <row r="1015" spans="1:3" s="14" customFormat="1" ht="55" customHeight="1">
      <c r="A1015" s="12" t="s">
        <v>1968</v>
      </c>
      <c r="B1015" s="13"/>
      <c r="C1015" s="15" t="str">
        <f>IFERROR(VLOOKUP(VENTAS4[[#This Row],[Code]],STOCK[],5,FALSE),"-")</f>
        <v xml:space="preserve">Jean skinny corto </v>
      </c>
    </row>
    <row r="1016" spans="1:3" s="14" customFormat="1" ht="55" customHeight="1">
      <c r="A1016" s="12" t="s">
        <v>1969</v>
      </c>
      <c r="B1016" s="13"/>
      <c r="C1016" s="15" t="str">
        <f>IFERROR(VLOOKUP(VENTAS4[[#This Row],[Code]],STOCK[],5,FALSE),"-")</f>
        <v>Falda de vuelos con zíper</v>
      </c>
    </row>
    <row r="1017" spans="1:3" s="14" customFormat="1" ht="55" customHeight="1">
      <c r="A1017" s="12" t="s">
        <v>2033</v>
      </c>
      <c r="B1017" s="13"/>
      <c r="C1017" s="15" t="str">
        <f>IFERROR(VLOOKUP(VENTAS4[[#This Row],[Code]],STOCK[],5,FALSE),"-")</f>
        <v>Botín de punta cuadrada y zíper</v>
      </c>
    </row>
    <row r="1018" spans="1:3" s="14" customFormat="1" ht="55" customHeight="1">
      <c r="A1018" s="12" t="s">
        <v>2035</v>
      </c>
      <c r="B1018" s="13"/>
      <c r="C1018" s="15" t="str">
        <f>IFERROR(VLOOKUP(VENTAS4[[#This Row],[Code]],STOCK[],5,FALSE),"-")</f>
        <v>Blusa estampada de Lunares</v>
      </c>
    </row>
    <row r="1019" spans="1:3" s="14" customFormat="1" ht="55" customHeight="1">
      <c r="A1019" s="12" t="s">
        <v>2046</v>
      </c>
      <c r="B1019" s="13"/>
      <c r="C1019" s="15" t="str">
        <f>IFERROR(VLOOKUP(VENTAS4[[#This Row],[Code]],STOCK[],5,FALSE),"-")</f>
        <v>Top rosa acanalado</v>
      </c>
    </row>
    <row r="1020" spans="1:3" s="14" customFormat="1" ht="55" customHeight="1">
      <c r="A1020" s="12" t="s">
        <v>2049</v>
      </c>
      <c r="B1020" s="13" t="s">
        <v>2111</v>
      </c>
      <c r="C1020" s="15" t="str">
        <f>IFERROR(VLOOKUP(VENTAS4[[#This Row],[Code]],STOCK[],5,FALSE),"-")</f>
        <v>Body traslúcido floreado</v>
      </c>
    </row>
    <row r="1021" spans="1:3" s="14" customFormat="1" ht="55" customHeight="1">
      <c r="A1021" s="12" t="s">
        <v>2050</v>
      </c>
      <c r="B1021" s="13"/>
      <c r="C1021" s="15" t="str">
        <f>IFERROR(VLOOKUP(VENTAS4[[#This Row],[Code]],STOCK[],5,FALSE),"-")</f>
        <v>Corset de Encaje negro</v>
      </c>
    </row>
    <row r="1022" spans="1:3" s="14" customFormat="1" ht="55" customHeight="1">
      <c r="A1022" s="12" t="s">
        <v>2051</v>
      </c>
      <c r="B1022" s="13"/>
      <c r="C1022" s="15" t="str">
        <f>IFERROR(VLOOKUP(VENTAS4[[#This Row],[Code]],STOCK[],5,FALSE),"-")</f>
        <v>Corset de Encaje negro</v>
      </c>
    </row>
    <row r="1023" spans="1:3" s="14" customFormat="1" ht="55" customHeight="1">
      <c r="A1023" s="12" t="s">
        <v>2068</v>
      </c>
      <c r="B1023" s="13"/>
      <c r="C1023" s="15" t="str">
        <f>IFERROR(VLOOKUP(VENTAS4[[#This Row],[Code]],STOCK[],5,FALSE),"-")</f>
        <v>Vestido acanalado de manga larga</v>
      </c>
    </row>
    <row r="1024" spans="1:3" s="14" customFormat="1" ht="55" customHeight="1">
      <c r="A1024" s="12" t="s">
        <v>2109</v>
      </c>
      <c r="B1024" s="13" t="s">
        <v>2111</v>
      </c>
      <c r="C1024" s="15" t="str">
        <f>IFERROR(VLOOKUP(VENTAS4[[#This Row],[Code]],STOCK[],5,FALSE),"-")</f>
        <v>Vestido Ajustado estilo pullover</v>
      </c>
    </row>
    <row r="1025" spans="1:3" s="14" customFormat="1" ht="55" customHeight="1">
      <c r="A1025" s="12" t="s">
        <v>1970</v>
      </c>
      <c r="B1025" s="13"/>
      <c r="C1025" s="15" t="str">
        <f>IFERROR(VLOOKUP(VENTAS4[[#This Row],[Code]],STOCK[],5,FALSE),"-")</f>
        <v>-</v>
      </c>
    </row>
    <row r="1026" spans="1:3" s="14" customFormat="1" ht="55" customHeight="1">
      <c r="A1026" s="12" t="s">
        <v>2178</v>
      </c>
      <c r="B1026" s="13"/>
      <c r="C1026" s="15" t="str">
        <f>IFERROR(VLOOKUP(VENTAS4[[#This Row],[Code]],STOCK[],5,FALSE),"-")</f>
        <v>Sandalias de velcro</v>
      </c>
    </row>
    <row r="1027" spans="1:3" s="14" customFormat="1" ht="55" customHeight="1">
      <c r="A1027" s="12" t="s">
        <v>1746</v>
      </c>
      <c r="B1027" s="13"/>
      <c r="C1027" s="15" t="str">
        <f>IFERROR(VLOOKUP(VENTAS4[[#This Row],[Code]],STOCK[],5,FALSE),"-")</f>
        <v>Sandalias flip de plataforma Rosadas Marca F21</v>
      </c>
    </row>
    <row r="1028" spans="1:3" s="14" customFormat="1" ht="55" customHeight="1">
      <c r="A1028" s="12" t="s">
        <v>2289</v>
      </c>
      <c r="B1028" s="13"/>
      <c r="C1028" s="15" t="str">
        <f>IFERROR(VLOOKUP(VENTAS4[[#This Row],[Code]],STOCK[],5,FALSE),"-")</f>
        <v>Fashion TOTE bag tamaño de gran capacidad</v>
      </c>
    </row>
    <row r="1029" spans="1:3" s="14" customFormat="1" ht="55" customHeight="1">
      <c r="A1029" s="12" t="s">
        <v>2290</v>
      </c>
      <c r="B1029" s="13"/>
      <c r="C1029" s="15" t="str">
        <f>IFERROR(VLOOKUP(VENTAS4[[#This Row],[Code]],STOCK[],5,FALSE),"-")</f>
        <v xml:space="preserve">The Cat TOTE bag tamaño de Gran Capacidad </v>
      </c>
    </row>
    <row r="1030" spans="1:3" s="14" customFormat="1" ht="55" customHeight="1">
      <c r="A1030" s="12" t="s">
        <v>2291</v>
      </c>
      <c r="B1030" s="13"/>
      <c r="C1030" s="15" t="str">
        <f>IFERROR(VLOOKUP(VENTAS4[[#This Row],[Code]],STOCK[],5,FALSE),"-")</f>
        <v>Flor TOTE fashion bag</v>
      </c>
    </row>
    <row r="1031" spans="1:3" s="14" customFormat="1" ht="55" customHeight="1">
      <c r="A1031" s="12" t="s">
        <v>2292</v>
      </c>
      <c r="B1031" s="13"/>
      <c r="C1031" s="15" t="str">
        <f>IFERROR(VLOOKUP(VENTAS4[[#This Row],[Code]],STOCK[],5,FALSE),"-")</f>
        <v>Vestido Estampado floral de moda</v>
      </c>
    </row>
    <row r="1032" spans="1:3" s="14" customFormat="1" ht="55" customHeight="1">
      <c r="A1032" s="12" t="s">
        <v>2293</v>
      </c>
      <c r="B1032" s="13"/>
      <c r="C1032" s="15" t="str">
        <f>IFERROR(VLOOKUP(VENTAS4[[#This Row],[Code]],STOCK[],5,FALSE),"-")</f>
        <v>Vestido Estampado floral de moda</v>
      </c>
    </row>
    <row r="1033" spans="1:3" s="14" customFormat="1" ht="55" customHeight="1">
      <c r="A1033" s="12" t="s">
        <v>2294</v>
      </c>
      <c r="B1033" s="13"/>
      <c r="C1033" s="15" t="str">
        <f>IFERROR(VLOOKUP(VENTAS4[[#This Row],[Code]],STOCK[],5,FALSE),"-")</f>
        <v>Set de traje de baño elegante 2 piezas con adorno en forma de V</v>
      </c>
    </row>
    <row r="1034" spans="1:3" s="14" customFormat="1" ht="55" customHeight="1">
      <c r="A1034" s="12" t="s">
        <v>2295</v>
      </c>
      <c r="B1034" s="13"/>
      <c r="C1034" s="15" t="str">
        <f>IFERROR(VLOOKUP(VENTAS4[[#This Row],[Code]],STOCK[],5,FALSE),"-")</f>
        <v>Set de traje de baño elegante 2 piezas con adorno en forma de V</v>
      </c>
    </row>
    <row r="1035" spans="1:3" s="14" customFormat="1" ht="55" customHeight="1">
      <c r="A1035" s="12" t="s">
        <v>2296</v>
      </c>
      <c r="B1035" s="13"/>
      <c r="C1035" s="15" t="str">
        <f>IFERROR(VLOOKUP(VENTAS4[[#This Row],[Code]],STOCK[],5,FALSE),"-")</f>
        <v>Set de traje de baño 3 piezas Azul metalizado</v>
      </c>
    </row>
    <row r="1036" spans="1:3" s="14" customFormat="1" ht="55" customHeight="1">
      <c r="A1036" s="12" t="s">
        <v>2297</v>
      </c>
      <c r="B1036" s="13"/>
      <c r="C1036" s="15" t="str">
        <f>IFERROR(VLOOKUP(VENTAS4[[#This Row],[Code]],STOCK[],5,FALSE),"-")</f>
        <v xml:space="preserve">Set Chic de conjunto de 2 piezas </v>
      </c>
    </row>
    <row r="1037" spans="1:3" s="14" customFormat="1" ht="55" customHeight="1">
      <c r="A1037" s="12" t="s">
        <v>2486</v>
      </c>
      <c r="B1037" s="13"/>
      <c r="C1037" s="15" t="str">
        <f>IFERROR(VLOOKUP(VENTAS4[[#This Row],[Code]],STOCK[],5,FALSE),"-")</f>
        <v>Falda Bohemia de mezclilla de cintura alta con detalles de botón</v>
      </c>
    </row>
    <row r="1038" spans="1:3" s="14" customFormat="1" ht="55" customHeight="1">
      <c r="A1038" s="12" t="s">
        <v>2298</v>
      </c>
      <c r="B1038" s="13"/>
      <c r="C1038" s="15" t="str">
        <f>IFERROR(VLOOKUP(VENTAS4[[#This Row],[Code]],STOCK[],5,FALSE),"-")</f>
        <v>Falda Bohemia de mezclilla de cintura alta con detalles de botón</v>
      </c>
    </row>
    <row r="1039" spans="1:3" s="14" customFormat="1" ht="55" customHeight="1">
      <c r="A1039" s="12" t="s">
        <v>2299</v>
      </c>
      <c r="B1039" s="13"/>
      <c r="C1039" s="15" t="str">
        <f>IFERROR(VLOOKUP(VENTAS4[[#This Row],[Code]],STOCK[],5,FALSE),"-")</f>
        <v>Falda Bohemia de mezclilla de cintura alta con detalles de botón</v>
      </c>
    </row>
    <row r="1040" spans="1:3" s="14" customFormat="1" ht="55" customHeight="1">
      <c r="A1040" s="12" t="s">
        <v>2300</v>
      </c>
      <c r="B1040" s="13"/>
      <c r="C1040" s="15" t="str">
        <f>IFERROR(VLOOKUP(VENTAS4[[#This Row],[Code]],STOCK[],5,FALSE),"-")</f>
        <v>Set de 3 piezas de bikini con estampado floral</v>
      </c>
    </row>
    <row r="1041" spans="1:3" s="14" customFormat="1" ht="55" customHeight="1">
      <c r="A1041" s="12" t="s">
        <v>2301</v>
      </c>
      <c r="B1041" s="13"/>
      <c r="C1041" s="15" t="str">
        <f>IFERROR(VLOOKUP(VENTAS4[[#This Row],[Code]],STOCK[],5,FALSE),"-")</f>
        <v>Set de 3 piezas de bikini con estampado floral</v>
      </c>
    </row>
    <row r="1042" spans="1:3" s="14" customFormat="1" ht="55" customHeight="1">
      <c r="A1042" s="12" t="s">
        <v>2302</v>
      </c>
      <c r="B1042" s="13"/>
      <c r="C1042" s="15" t="str">
        <f>IFERROR(VLOOKUP(VENTAS4[[#This Row],[Code]],STOCK[],5,FALSE),"-")</f>
        <v>Set de 3 piezas de bikini con estampado floral</v>
      </c>
    </row>
    <row r="1043" spans="1:3" s="14" customFormat="1" ht="55" customHeight="1">
      <c r="A1043" s="12" t="s">
        <v>2303</v>
      </c>
      <c r="B1043" s="13"/>
      <c r="C1043" s="15" t="str">
        <f>IFERROR(VLOOKUP(VENTAS4[[#This Row],[Code]],STOCK[],5,FALSE),"-")</f>
        <v>Set de bikini 3 piezas estampado navy</v>
      </c>
    </row>
    <row r="1044" spans="1:3" s="14" customFormat="1" ht="55" customHeight="1">
      <c r="A1044" s="12" t="s">
        <v>2304</v>
      </c>
      <c r="B1044" s="13"/>
      <c r="C1044" s="15" t="str">
        <f>IFERROR(VLOOKUP(VENTAS4[[#This Row],[Code]],STOCK[],5,FALSE),"-")</f>
        <v>Set de bikini estampado de flor de 3 piezas de cintura alta</v>
      </c>
    </row>
    <row r="1045" spans="1:3" s="14" customFormat="1" ht="55" customHeight="1">
      <c r="A1045" s="12" t="s">
        <v>2305</v>
      </c>
      <c r="B1045" s="13"/>
      <c r="C1045" s="15" t="str">
        <f>IFERROR(VLOOKUP(VENTAS4[[#This Row],[Code]],STOCK[],5,FALSE),"-")</f>
        <v>Set de bikini estampado de flor de 3 piezas de cintura alta</v>
      </c>
    </row>
    <row r="1046" spans="1:3" s="14" customFormat="1" ht="55" customHeight="1">
      <c r="A1046" s="12" t="s">
        <v>2306</v>
      </c>
      <c r="B1046" s="13"/>
      <c r="C1046" s="15" t="str">
        <f>IFERROR(VLOOKUP(VENTAS4[[#This Row],[Code]],STOCK[],5,FALSE),"-")</f>
        <v xml:space="preserve">Bañador en color sólido sexy-elegante </v>
      </c>
    </row>
    <row r="1047" spans="1:3" s="14" customFormat="1" ht="55" customHeight="1">
      <c r="A1047" s="12" t="s">
        <v>2487</v>
      </c>
      <c r="B1047" s="13"/>
      <c r="C1047" s="15" t="str">
        <f>IFERROR(VLOOKUP(VENTAS4[[#This Row],[Code]],STOCK[],5,FALSE),"-")</f>
        <v xml:space="preserve">Bañador en color sólido sexy-elegante </v>
      </c>
    </row>
    <row r="1048" spans="1:3" s="14" customFormat="1" ht="55" customHeight="1">
      <c r="A1048" s="12" t="s">
        <v>2307</v>
      </c>
      <c r="B1048" s="13"/>
      <c r="C1048" s="15" t="str">
        <f>IFERROR(VLOOKUP(VENTAS4[[#This Row],[Code]],STOCK[],5,FALSE),"-")</f>
        <v xml:space="preserve">Bañador en color sólido sexy-elegante </v>
      </c>
    </row>
    <row r="1049" spans="1:3" s="14" customFormat="1" ht="55" customHeight="1">
      <c r="A1049" s="12" t="s">
        <v>2308</v>
      </c>
      <c r="B1049" s="13"/>
      <c r="C1049" s="15" t="str">
        <f>IFERROR(VLOOKUP(VENTAS4[[#This Row],[Code]],STOCK[],5,FALSE),"-")</f>
        <v>Bañador clásico cuello V</v>
      </c>
    </row>
    <row r="1050" spans="1:3" s="14" customFormat="1" ht="55" customHeight="1">
      <c r="A1050" s="12" t="s">
        <v>2309</v>
      </c>
      <c r="B1050" s="13"/>
      <c r="C1050" s="15" t="str">
        <f>IFERROR(VLOOKUP(VENTAS4[[#This Row],[Code]],STOCK[],5,FALSE),"-")</f>
        <v>Bañador clásico cuello V</v>
      </c>
    </row>
    <row r="1051" spans="1:3" s="14" customFormat="1" ht="55" customHeight="1">
      <c r="A1051" s="12" t="s">
        <v>2310</v>
      </c>
      <c r="B1051" s="13"/>
      <c r="C1051" s="15" t="str">
        <f>IFERROR(VLOOKUP(VENTAS4[[#This Row],[Code]],STOCK[],5,FALSE),"-")</f>
        <v>Bañador clásico cuello V</v>
      </c>
    </row>
    <row r="1052" spans="1:3" s="14" customFormat="1" ht="55" customHeight="1">
      <c r="A1052" s="12" t="s">
        <v>2311</v>
      </c>
      <c r="B1052" s="13"/>
      <c r="C1052" s="15" t="str">
        <f>IFERROR(VLOOKUP(VENTAS4[[#This Row],[Code]],STOCK[],5,FALSE),"-")</f>
        <v>Set de bikini 2 piezas estampado de colores con adorno de aro</v>
      </c>
    </row>
    <row r="1053" spans="1:3" s="14" customFormat="1" ht="55" customHeight="1">
      <c r="A1053" s="12" t="s">
        <v>2312</v>
      </c>
      <c r="B1053" s="13"/>
      <c r="C1053" s="15" t="str">
        <f>IFERROR(VLOOKUP(VENTAS4[[#This Row],[Code]],STOCK[],5,FALSE),"-")</f>
        <v>Bikini sexy de pierna alta en tendencia</v>
      </c>
    </row>
    <row r="1054" spans="1:3" s="14" customFormat="1" ht="55" customHeight="1">
      <c r="A1054" s="12" t="s">
        <v>2313</v>
      </c>
      <c r="B1054" s="13"/>
      <c r="C1054" s="15" t="str">
        <f>IFERROR(VLOOKUP(VENTAS4[[#This Row],[Code]],STOCK[],5,FALSE),"-")</f>
        <v>Bikini sexy de pierna alta en tendencia</v>
      </c>
    </row>
    <row r="1055" spans="1:3" s="14" customFormat="1" ht="55" customHeight="1">
      <c r="A1055" s="12" t="s">
        <v>2314</v>
      </c>
      <c r="B1055" s="13"/>
      <c r="C1055" s="15" t="str">
        <f>IFERROR(VLOOKUP(VENTAS4[[#This Row],[Code]],STOCK[],5,FALSE),"-")</f>
        <v>Bikini sexy de pierna alta en tendencia</v>
      </c>
    </row>
    <row r="1056" spans="1:3" s="14" customFormat="1" ht="55" customHeight="1">
      <c r="A1056" s="12" t="s">
        <v>2315</v>
      </c>
      <c r="B1056" s="13"/>
      <c r="C1056" s="15" t="str">
        <f>IFERROR(VLOOKUP(VENTAS4[[#This Row],[Code]],STOCK[],5,FALSE),"-")</f>
        <v>Bikini sexy de pierna alta en tendencia</v>
      </c>
    </row>
    <row r="1057" spans="1:3" s="14" customFormat="1" ht="55" customHeight="1">
      <c r="A1057" s="12" t="s">
        <v>2488</v>
      </c>
      <c r="B1057" s="13"/>
      <c r="C1057" s="15" t="str">
        <f>IFERROR(VLOOKUP(VENTAS4[[#This Row],[Code]],STOCK[],5,FALSE),"-")</f>
        <v>Conjunto Playero color verde 2 piezas</v>
      </c>
    </row>
    <row r="1058" spans="1:3" s="14" customFormat="1" ht="55" customHeight="1">
      <c r="A1058" s="12" t="s">
        <v>2316</v>
      </c>
      <c r="B1058" s="13"/>
      <c r="C1058" s="15" t="str">
        <f>IFERROR(VLOOKUP(VENTAS4[[#This Row],[Code]],STOCK[],5,FALSE),"-")</f>
        <v>Conjunto Playero color verde 2 piezas</v>
      </c>
    </row>
    <row r="1059" spans="1:3" s="14" customFormat="1" ht="55" customHeight="1">
      <c r="A1059" s="12" t="s">
        <v>2317</v>
      </c>
      <c r="B1059" s="13"/>
      <c r="C1059" s="15" t="str">
        <f>IFERROR(VLOOKUP(VENTAS4[[#This Row],[Code]],STOCK[],5,FALSE),"-")</f>
        <v>Set de traje de baño elegante 2 piezas con adorno en forma de V</v>
      </c>
    </row>
    <row r="1060" spans="1:3" s="14" customFormat="1" ht="55" customHeight="1">
      <c r="A1060" s="12" t="s">
        <v>2318</v>
      </c>
      <c r="B1060" s="13"/>
      <c r="C1060" s="15" t="str">
        <f>IFERROR(VLOOKUP(VENTAS4[[#This Row],[Code]],STOCK[],5,FALSE),"-")</f>
        <v>Set de bikini floral con aro</v>
      </c>
    </row>
    <row r="1061" spans="1:3" s="14" customFormat="1" ht="55" customHeight="1">
      <c r="A1061" s="12" t="s">
        <v>2319</v>
      </c>
      <c r="B1061" s="13"/>
      <c r="C1061" s="15" t="str">
        <f>IFERROR(VLOOKUP(VENTAS4[[#This Row],[Code]],STOCK[],5,FALSE),"-")</f>
        <v>Set de bikini floral con aro</v>
      </c>
    </row>
    <row r="1062" spans="1:3" s="14" customFormat="1" ht="55" customHeight="1">
      <c r="A1062" s="12" t="s">
        <v>2320</v>
      </c>
      <c r="B1062" s="13"/>
      <c r="C1062" s="15" t="str">
        <f>IFERROR(VLOOKUP(VENTAS4[[#This Row],[Code]],STOCK[],5,FALSE),"-")</f>
        <v>Set de bikini floral con aro</v>
      </c>
    </row>
    <row r="1063" spans="1:3" s="14" customFormat="1" ht="55" customHeight="1">
      <c r="A1063" s="12" t="s">
        <v>2321</v>
      </c>
      <c r="B1063" s="13"/>
      <c r="C1063" s="15" t="str">
        <f>IFERROR(VLOOKUP(VENTAS4[[#This Row],[Code]],STOCK[],5,FALSE),"-")</f>
        <v>Vestido Boho de cuello healter</v>
      </c>
    </row>
    <row r="1064" spans="1:3" s="14" customFormat="1" ht="55" customHeight="1">
      <c r="A1064" s="12" t="s">
        <v>2322</v>
      </c>
      <c r="B1064" s="13"/>
      <c r="C1064" s="15" t="str">
        <f>IFERROR(VLOOKUP(VENTAS4[[#This Row],[Code]],STOCK[],5,FALSE),"-")</f>
        <v>Vestido floral verano con abertura</v>
      </c>
    </row>
    <row r="1065" spans="1:3" s="14" customFormat="1" ht="55" customHeight="1">
      <c r="A1065" s="12" t="s">
        <v>2323</v>
      </c>
      <c r="B1065" s="13"/>
      <c r="C1065" s="15" t="str">
        <f>IFERROR(VLOOKUP(VENTAS4[[#This Row],[Code]],STOCK[],5,FALSE),"-")</f>
        <v xml:space="preserve">Bolso TOTE arcoíris trending </v>
      </c>
    </row>
    <row r="1066" spans="1:3" s="14" customFormat="1" ht="55" customHeight="1">
      <c r="A1066" s="12" t="s">
        <v>2324</v>
      </c>
      <c r="B1066" s="13"/>
      <c r="C1066" s="15" t="str">
        <f>IFERROR(VLOOKUP(VENTAS4[[#This Row],[Code]],STOCK[],5,FALSE),"-")</f>
        <v>Vestido Resorte estampado bohemio</v>
      </c>
    </row>
    <row r="1067" spans="1:3" s="14" customFormat="1" ht="55" customHeight="1">
      <c r="A1067" s="12" t="s">
        <v>2489</v>
      </c>
      <c r="B1067" s="13"/>
      <c r="C1067" s="15" t="str">
        <f>IFERROR(VLOOKUP(VENTAS4[[#This Row],[Code]],STOCK[],5,FALSE),"-")</f>
        <v>Bolso chic estilo verano</v>
      </c>
    </row>
    <row r="1068" spans="1:3" s="14" customFormat="1" ht="55" customHeight="1">
      <c r="A1068" s="12" t="s">
        <v>2325</v>
      </c>
      <c r="B1068" s="13"/>
      <c r="C1068" s="21" t="s">
        <v>2603</v>
      </c>
    </row>
    <row r="1069" spans="1:3" s="14" customFormat="1" ht="55" customHeight="1">
      <c r="A1069" s="12" t="s">
        <v>2326</v>
      </c>
      <c r="B1069" s="13"/>
      <c r="C1069" s="15" t="str">
        <f>IFERROR(VLOOKUP(VENTAS4[[#This Row],[Code]],STOCK[],5,FALSE),"-")</f>
        <v>Set de bikini con cobertor de playa</v>
      </c>
    </row>
    <row r="1070" spans="1:3" s="14" customFormat="1" ht="55" customHeight="1">
      <c r="A1070" s="12" t="s">
        <v>2327</v>
      </c>
      <c r="B1070" s="13"/>
      <c r="C1070" s="15" t="str">
        <f>IFERROR(VLOOKUP(VENTAS4[[#This Row],[Code]],STOCK[],5,FALSE),"-")</f>
        <v>Vestido sexy cruzado de escote profundo</v>
      </c>
    </row>
    <row r="1071" spans="1:3" s="14" customFormat="1" ht="55" customHeight="1">
      <c r="A1071" s="12" t="s">
        <v>2328</v>
      </c>
      <c r="B1071" s="13"/>
      <c r="C1071" s="15" t="str">
        <f>IFERROR(VLOOKUP(VENTAS4[[#This Row],[Code]],STOCK[],5,FALSE),"-")</f>
        <v>Estiloso sombrero de protección solar playero</v>
      </c>
    </row>
    <row r="1072" spans="1:3" s="14" customFormat="1" ht="55" customHeight="1">
      <c r="A1072" s="12" t="s">
        <v>2329</v>
      </c>
      <c r="B1072" s="13"/>
      <c r="C1072" s="15" t="str">
        <f>IFERROR(VLOOKUP(VENTAS4[[#This Row],[Code]],STOCK[],5,FALSE),"-")</f>
        <v>Vestido negro espalda cruzada</v>
      </c>
    </row>
    <row r="1073" spans="1:3" s="14" customFormat="1" ht="55" customHeight="1">
      <c r="A1073" s="12" t="s">
        <v>2330</v>
      </c>
      <c r="B1073" s="13"/>
      <c r="C1073" s="15" t="str">
        <f>IFERROR(VLOOKUP(VENTAS4[[#This Row],[Code]],STOCK[],5,FALSE),"-")</f>
        <v>Vestido blanco espalda cruzada</v>
      </c>
    </row>
    <row r="1074" spans="1:3" s="14" customFormat="1" ht="55" customHeight="1">
      <c r="A1074" s="12" t="s">
        <v>2331</v>
      </c>
      <c r="B1074" s="13"/>
      <c r="C1074" s="15" t="str">
        <f>IFERROR(VLOOKUP(VENTAS4[[#This Row],[Code]],STOCK[],5,FALSE),"-")</f>
        <v>Set de bikini con cobertor de playa</v>
      </c>
    </row>
    <row r="1075" spans="1:3" s="14" customFormat="1" ht="55" customHeight="1">
      <c r="A1075" s="12" t="s">
        <v>2332</v>
      </c>
      <c r="B1075" s="13"/>
      <c r="C1075" s="15" t="str">
        <f>IFERROR(VLOOKUP(VENTAS4[[#This Row],[Code]],STOCK[],5,FALSE),"-")</f>
        <v>Bolso bohemio redondo de gran capacidad</v>
      </c>
    </row>
    <row r="1076" spans="1:3" s="14" customFormat="1" ht="55" customHeight="1">
      <c r="A1076" s="12" t="s">
        <v>2333</v>
      </c>
      <c r="B1076" s="13"/>
      <c r="C1076" s="15" t="str">
        <f>IFERROR(VLOOKUP(VENTAS4[[#This Row],[Code]],STOCK[],5,FALSE),"-")</f>
        <v>Set de traje de baño elegante 2 piezas con adorno en forma de V</v>
      </c>
    </row>
    <row r="1077" spans="1:3" s="14" customFormat="1" ht="55" customHeight="1">
      <c r="A1077" s="12" t="s">
        <v>2490</v>
      </c>
      <c r="B1077" s="13"/>
      <c r="C1077" s="15" t="str">
        <f>IFERROR(VLOOKUP(VENTAS4[[#This Row],[Code]],STOCK[],5,FALSE),"-")</f>
        <v>Set de bikini bandeau color sólido</v>
      </c>
    </row>
    <row r="1078" spans="1:3" s="14" customFormat="1" ht="55" customHeight="1">
      <c r="A1078" s="12" t="s">
        <v>2334</v>
      </c>
      <c r="B1078" s="13"/>
      <c r="C1078" s="15" t="str">
        <f>IFERROR(VLOOKUP(VENTAS4[[#This Row],[Code]],STOCK[],5,FALSE),"-")</f>
        <v>Bikini curvy en bloque de color</v>
      </c>
    </row>
    <row r="1079" spans="1:3" s="14" customFormat="1" ht="55" customHeight="1">
      <c r="A1079" s="12" t="s">
        <v>2335</v>
      </c>
      <c r="B1079" s="13"/>
      <c r="C1079" s="15" t="str">
        <f>IFERROR(VLOOKUP(VENTAS4[[#This Row],[Code]],STOCK[],5,FALSE),"-")</f>
        <v>Bikini de cintura alta estampado clásico</v>
      </c>
    </row>
    <row r="1080" spans="1:3" s="14" customFormat="1" ht="55" customHeight="1">
      <c r="A1080" s="12" t="s">
        <v>2336</v>
      </c>
      <c r="B1080" s="13"/>
      <c r="C1080" s="15" t="str">
        <f>IFERROR(VLOOKUP(VENTAS4[[#This Row],[Code]],STOCK[],5,FALSE),"-")</f>
        <v>Bikini de cintura alta estampado clásico</v>
      </c>
    </row>
    <row r="1081" spans="1:3" s="14" customFormat="1" ht="55" customHeight="1">
      <c r="A1081" s="12" t="s">
        <v>2337</v>
      </c>
      <c r="B1081" s="13"/>
      <c r="C1081" s="15" t="str">
        <f>IFERROR(VLOOKUP(VENTAS4[[#This Row],[Code]],STOCK[],5,FALSE),"-")</f>
        <v>Vestido Resorte estampado bohemio</v>
      </c>
    </row>
    <row r="1082" spans="1:3" s="14" customFormat="1" ht="55" customHeight="1">
      <c r="A1082" s="12" t="s">
        <v>2338</v>
      </c>
      <c r="B1082" s="13"/>
      <c r="C1082" s="15" t="str">
        <f>IFERROR(VLOOKUP(VENTAS4[[#This Row],[Code]],STOCK[],5,FALSE),"-")</f>
        <v>Vestido suelto en bordado inglés</v>
      </c>
    </row>
    <row r="1083" spans="1:3" s="14" customFormat="1" ht="55" customHeight="1">
      <c r="A1083" s="12" t="s">
        <v>2339</v>
      </c>
      <c r="B1083" s="13"/>
      <c r="C1083" s="15" t="str">
        <f>IFERROR(VLOOKUP(VENTAS4[[#This Row],[Code]],STOCK[],5,FALSE),"-")</f>
        <v>Vestido suelto en bordado inglés</v>
      </c>
    </row>
    <row r="1084" spans="1:3" s="14" customFormat="1" ht="55" customHeight="1">
      <c r="A1084" s="12" t="s">
        <v>2340</v>
      </c>
      <c r="B1084" s="13"/>
      <c r="C1084" s="15" t="str">
        <f>IFERROR(VLOOKUP(VENTAS4[[#This Row],[Code]],STOCK[],5,FALSE),"-")</f>
        <v>Pantalones playeros estampados</v>
      </c>
    </row>
    <row r="1085" spans="1:3" s="14" customFormat="1" ht="55" customHeight="1">
      <c r="A1085" s="12" t="s">
        <v>2341</v>
      </c>
      <c r="B1085" s="13"/>
      <c r="C1085" s="15" t="str">
        <f>IFERROR(VLOOKUP(VENTAS4[[#This Row],[Code]],STOCK[],5,FALSE),"-")</f>
        <v>Pantalones playeros estampados</v>
      </c>
    </row>
    <row r="1086" spans="1:3" s="14" customFormat="1" ht="55" customHeight="1">
      <c r="A1086" s="12" t="s">
        <v>2342</v>
      </c>
      <c r="B1086" s="13"/>
      <c r="C1086" s="15" t="str">
        <f>IFERROR(VLOOKUP(VENTAS4[[#This Row],[Code]],STOCK[],5,FALSE),"-")</f>
        <v>Pantalones playeros estampados</v>
      </c>
    </row>
    <row r="1087" spans="1:3" s="14" customFormat="1" ht="55" customHeight="1">
      <c r="A1087" s="12" t="s">
        <v>2491</v>
      </c>
      <c r="B1087" s="13"/>
      <c r="C1087" s="15" t="str">
        <f>IFERROR(VLOOKUP(VENTAS4[[#This Row],[Code]],STOCK[],5,FALSE),"-")</f>
        <v>Pantalones playeros estampados</v>
      </c>
    </row>
    <row r="1088" spans="1:3" s="14" customFormat="1" ht="55" customHeight="1">
      <c r="A1088" s="12" t="s">
        <v>2343</v>
      </c>
      <c r="B1088" s="13"/>
      <c r="C1088" s="15" t="str">
        <f>IFERROR(VLOOKUP(VENTAS4[[#This Row],[Code]],STOCK[],5,FALSE),"-")</f>
        <v>Bolso shopper flores pequeñas coloridas</v>
      </c>
    </row>
    <row r="1089" spans="1:3" s="14" customFormat="1" ht="55" customHeight="1">
      <c r="A1089" s="12" t="s">
        <v>2344</v>
      </c>
      <c r="B1089" s="13"/>
      <c r="C1089" s="15" t="str">
        <f>IFERROR(VLOOKUP(VENTAS4[[#This Row],[Code]],STOCK[],5,FALSE),"-")</f>
        <v>Bolso shopper flores pequeñas rosadas</v>
      </c>
    </row>
    <row r="1090" spans="1:3" s="14" customFormat="1" ht="55" customHeight="1">
      <c r="A1090" s="12" t="s">
        <v>2345</v>
      </c>
      <c r="B1090" s="13"/>
      <c r="C1090" s="15" t="str">
        <f>IFERROR(VLOOKUP(VENTAS4[[#This Row],[Code]],STOCK[],5,FALSE),"-")</f>
        <v>Bolso de mano multipropósito de lona unisex</v>
      </c>
    </row>
    <row r="1091" spans="1:3" s="14" customFormat="1" ht="55" customHeight="1">
      <c r="A1091" s="12" t="s">
        <v>2346</v>
      </c>
      <c r="B1091" s="13"/>
      <c r="C1091" s="15" t="str">
        <f>IFERROR(VLOOKUP(VENTAS4[[#This Row],[Code]],STOCK[],5,FALSE),"-")</f>
        <v>Bolso pequeño estampado de mariposas</v>
      </c>
    </row>
    <row r="1092" spans="1:3" s="14" customFormat="1" ht="55" customHeight="1">
      <c r="A1092" s="12" t="s">
        <v>2347</v>
      </c>
      <c r="B1092" s="13"/>
      <c r="C1092" s="15" t="str">
        <f>IFERROR(VLOOKUP(VENTAS4[[#This Row],[Code]],STOCK[],5,FALSE),"-")</f>
        <v>Bolso de lienzo estampado de corazón</v>
      </c>
    </row>
    <row r="1093" spans="1:3" s="14" customFormat="1" ht="55" customHeight="1">
      <c r="A1093" s="12" t="s">
        <v>2348</v>
      </c>
      <c r="B1093" s="13"/>
      <c r="C1093" s="15" t="str">
        <f>IFERROR(VLOOKUP(VENTAS4[[#This Row],[Code]],STOCK[],5,FALSE),"-")</f>
        <v>Bolso de lona en bloque de color</v>
      </c>
    </row>
    <row r="1094" spans="1:3" s="14" customFormat="1" ht="55" customHeight="1">
      <c r="A1094" s="12" t="s">
        <v>2349</v>
      </c>
      <c r="B1094" s="13"/>
      <c r="C1094" s="15" t="str">
        <f>IFERROR(VLOOKUP(VENTAS4[[#This Row],[Code]],STOCK[],5,FALSE),"-")</f>
        <v>Maxi vestido de cuello healter de Lunares</v>
      </c>
    </row>
    <row r="1095" spans="1:3" s="14" customFormat="1" ht="55" customHeight="1">
      <c r="A1095" s="12" t="s">
        <v>2350</v>
      </c>
      <c r="B1095" s="13"/>
      <c r="C1095" s="15" t="str">
        <f>IFERROR(VLOOKUP(VENTAS4[[#This Row],[Code]],STOCK[],5,FALSE),"-")</f>
        <v>Set de bikini Vacaciones en bloque de color</v>
      </c>
    </row>
    <row r="1096" spans="1:3" s="14" customFormat="1" ht="55" customHeight="1">
      <c r="A1096" s="12" t="s">
        <v>2351</v>
      </c>
      <c r="B1096" s="13"/>
      <c r="C1096" s="15" t="str">
        <f>IFERROR(VLOOKUP(VENTAS4[[#This Row],[Code]],STOCK[],5,FALSE),"-")</f>
        <v>Pantalones sueltos estampado de plantas</v>
      </c>
    </row>
    <row r="1097" spans="1:3" s="14" customFormat="1" ht="55" customHeight="1">
      <c r="A1097" s="12" t="s">
        <v>2492</v>
      </c>
      <c r="B1097" s="13"/>
      <c r="C1097" s="15" t="str">
        <f>IFERROR(VLOOKUP(VENTAS4[[#This Row],[Code]],STOCK[],5,FALSE),"-")</f>
        <v>Vestido estampado con abertura y ajuste en cintura</v>
      </c>
    </row>
    <row r="1098" spans="1:3" s="14" customFormat="1" ht="55" customHeight="1">
      <c r="A1098" s="12" t="s">
        <v>2352</v>
      </c>
      <c r="B1098" s="13"/>
      <c r="C1098" s="15" t="str">
        <f>IFERROR(VLOOKUP(VENTAS4[[#This Row],[Code]],STOCK[],5,FALSE),"-")</f>
        <v>Bikini atado a los lados con estampado de cerezas</v>
      </c>
    </row>
    <row r="1099" spans="1:3" s="14" customFormat="1" ht="55" customHeight="1">
      <c r="A1099" s="12" t="s">
        <v>2353</v>
      </c>
      <c r="B1099" s="13"/>
      <c r="C1099" s="15" t="str">
        <f>IFERROR(VLOOKUP(VENTAS4[[#This Row],[Code]],STOCK[],5,FALSE),"-")</f>
        <v>Bikini atado a los lados con estampado de cerezas</v>
      </c>
    </row>
    <row r="1100" spans="1:3" s="14" customFormat="1" ht="55" customHeight="1">
      <c r="A1100" s="12" t="s">
        <v>2354</v>
      </c>
      <c r="B1100" s="13"/>
      <c r="C1100" s="15" t="str">
        <f>IFERROR(VLOOKUP(VENTAS4[[#This Row],[Code]],STOCK[],5,FALSE),"-")</f>
        <v>Bikini atado a los lados con estampado de cerezas</v>
      </c>
    </row>
    <row r="1101" spans="1:3" s="14" customFormat="1" ht="55" customHeight="1">
      <c r="A1101" s="12" t="s">
        <v>2355</v>
      </c>
      <c r="B1101" s="13"/>
      <c r="C1101" s="15" t="str">
        <f>IFERROR(VLOOKUP(VENTAS4[[#This Row],[Code]],STOCK[],5,FALSE),"-")</f>
        <v>Blusa Vacaciones con lazo delantero</v>
      </c>
    </row>
    <row r="1102" spans="1:3" s="14" customFormat="1" ht="55" customHeight="1">
      <c r="A1102" s="12" t="s">
        <v>2356</v>
      </c>
      <c r="B1102" s="13"/>
      <c r="C1102" s="15" t="str">
        <f>IFERROR(VLOOKUP(VENTAS4[[#This Row],[Code]],STOCK[],5,FALSE),"-")</f>
        <v>Blusa Vacaciones con lazo delantero</v>
      </c>
    </row>
    <row r="1103" spans="1:3" s="14" customFormat="1" ht="55" customHeight="1">
      <c r="A1103" s="12" t="s">
        <v>2357</v>
      </c>
      <c r="B1103" s="13"/>
      <c r="C1103" s="15" t="str">
        <f>IFERROR(VLOOKUP(VENTAS4[[#This Row],[Code]],STOCK[],5,FALSE),"-")</f>
        <v>Blusa Vacaciones con lazo delantero</v>
      </c>
    </row>
    <row r="1104" spans="1:3" s="14" customFormat="1" ht="55" customHeight="1">
      <c r="A1104" s="12" t="s">
        <v>2358</v>
      </c>
      <c r="B1104" s="13"/>
      <c r="C1104" s="15" t="str">
        <f>IFERROR(VLOOKUP(VENTAS4[[#This Row],[Code]],STOCK[],5,FALSE),"-")</f>
        <v>Vestido color block  bohemio</v>
      </c>
    </row>
    <row r="1105" spans="1:3" s="14" customFormat="1" ht="55" customHeight="1">
      <c r="A1105" s="12" t="s">
        <v>2359</v>
      </c>
      <c r="B1105" s="13"/>
      <c r="C1105" s="15" t="str">
        <f>IFERROR(VLOOKUP(VENTAS4[[#This Row],[Code]],STOCK[],5,FALSE),"-")</f>
        <v>Vestido color block de bajo asimétrico</v>
      </c>
    </row>
    <row r="1106" spans="1:3" s="14" customFormat="1" ht="55" customHeight="1">
      <c r="A1106" s="12" t="s">
        <v>2360</v>
      </c>
      <c r="B1106" s="13"/>
      <c r="C1106" s="15" t="str">
        <f>IFERROR(VLOOKUP(VENTAS4[[#This Row],[Code]],STOCK[],5,FALSE),"-")</f>
        <v>Pantalón palazzo estiloso</v>
      </c>
    </row>
    <row r="1107" spans="1:3" s="14" customFormat="1" ht="55" customHeight="1">
      <c r="A1107" s="12" t="s">
        <v>2370</v>
      </c>
      <c r="B1107" s="13"/>
      <c r="C1107" s="15" t="str">
        <f>IFERROR(VLOOKUP(VENTAS4[[#This Row],[Code]],STOCK[],5,FALSE),"-")</f>
        <v>Pantalón palazzo estiloso</v>
      </c>
    </row>
    <row r="1108" spans="1:3" s="14" customFormat="1" ht="55" customHeight="1">
      <c r="A1108" s="12" t="s">
        <v>2361</v>
      </c>
      <c r="B1108" s="13"/>
      <c r="C1108" s="15" t="str">
        <f>IFERROR(VLOOKUP(VENTAS4[[#This Row],[Code]],STOCK[],5,FALSE),"-")</f>
        <v>Pantalón palazzo estiloso</v>
      </c>
    </row>
    <row r="1109" spans="1:3" s="14" customFormat="1" ht="55" customHeight="1">
      <c r="A1109" s="12" t="s">
        <v>2362</v>
      </c>
      <c r="B1109" s="13"/>
      <c r="C1109" s="15" t="str">
        <f>IFERROR(VLOOKUP(VENTAS4[[#This Row],[Code]],STOCK[],5,FALSE),"-")</f>
        <v>Pantalón palazzo estiloso</v>
      </c>
    </row>
    <row r="1110" spans="1:3" s="14" customFormat="1" ht="55" customHeight="1">
      <c r="A1110" s="12" t="s">
        <v>2363</v>
      </c>
      <c r="B1110" s="13"/>
      <c r="C1110" s="15" t="str">
        <f>IFERROR(VLOOKUP(VENTAS4[[#This Row],[Code]],STOCK[],5,FALSE),"-")</f>
        <v>Set de 3 piezas bikini con estampado floral</v>
      </c>
    </row>
    <row r="1111" spans="1:3" s="14" customFormat="1" ht="55" customHeight="1">
      <c r="A1111" s="12" t="s">
        <v>2364</v>
      </c>
      <c r="B1111" s="13"/>
      <c r="C1111" s="15" t="str">
        <f>IFERROR(VLOOKUP(VENTAS4[[#This Row],[Code]],STOCK[],5,FALSE),"-")</f>
        <v>Bikini bandeau de estilo floral</v>
      </c>
    </row>
    <row r="1112" spans="1:3" s="14" customFormat="1" ht="55" customHeight="1">
      <c r="A1112" s="12" t="s">
        <v>2365</v>
      </c>
      <c r="B1112" s="13"/>
      <c r="C1112" s="15" t="str">
        <f>IFERROR(VLOOKUP(VENTAS4[[#This Row],[Code]],STOCK[],5,FALSE),"-")</f>
        <v>Bikini bandeau de estilo floral</v>
      </c>
    </row>
    <row r="1113" spans="1:3" s="14" customFormat="1" ht="55" customHeight="1">
      <c r="A1113" s="12" t="s">
        <v>2366</v>
      </c>
      <c r="B1113" s="13"/>
      <c r="C1113" s="15" t="str">
        <f>IFERROR(VLOOKUP(VENTAS4[[#This Row],[Code]],STOCK[],5,FALSE),"-")</f>
        <v>Bikini bandeau de estilo floral</v>
      </c>
    </row>
    <row r="1114" spans="1:3" s="14" customFormat="1" ht="55" customHeight="1">
      <c r="A1114" s="12" t="s">
        <v>2367</v>
      </c>
      <c r="B1114" s="13"/>
      <c r="C1114" s="15" t="str">
        <f>IFERROR(VLOOKUP(VENTAS4[[#This Row],[Code]],STOCK[],5,FALSE),"-")</f>
        <v>Set de 3 piezas bikini de moda estampado de hoja</v>
      </c>
    </row>
    <row r="1115" spans="1:3" s="14" customFormat="1" ht="55" customHeight="1">
      <c r="A1115" s="12" t="s">
        <v>2368</v>
      </c>
      <c r="B1115" s="13"/>
      <c r="C1115" s="15" t="str">
        <f>IFERROR(VLOOKUP(VENTAS4[[#This Row],[Code]],STOCK[],5,FALSE),"-")</f>
        <v>Set de 3 piezas bikini de moda estampado de hoja</v>
      </c>
    </row>
    <row r="1116" spans="1:3" s="14" customFormat="1" ht="55" customHeight="1">
      <c r="A1116" s="12" t="s">
        <v>2369</v>
      </c>
      <c r="B1116" s="13"/>
      <c r="C1116" s="15" t="str">
        <f>IFERROR(VLOOKUP(VENTAS4[[#This Row],[Code]],STOCK[],5,FALSE),"-")</f>
        <v>Set de 3 piezas bikini de moda estampado de hoja</v>
      </c>
    </row>
    <row r="1117" spans="1:3" s="14" customFormat="1" ht="55" customHeight="1">
      <c r="A1117" s="12" t="s">
        <v>2371</v>
      </c>
      <c r="B1117" s="13"/>
      <c r="C1117" s="15" t="str">
        <f>IFERROR(VLOOKUP(VENTAS4[[#This Row],[Code]],STOCK[],5,FALSE),"-")</f>
        <v>Set de 3 piezas bikini de moda estampado de hoja</v>
      </c>
    </row>
    <row r="1118" spans="1:3" s="14" customFormat="1" ht="55" customHeight="1">
      <c r="A1118" s="12" t="s">
        <v>2372</v>
      </c>
      <c r="B1118" s="13"/>
      <c r="C1118" s="15" t="str">
        <f>IFERROR(VLOOKUP(VENTAS4[[#This Row],[Code]],STOCK[],5,FALSE),"-")</f>
        <v>Espejuelos rectangulares unisex adorno de carey</v>
      </c>
    </row>
    <row r="1119" spans="1:3" s="14" customFormat="1" ht="55" customHeight="1">
      <c r="A1119" s="12" t="s">
        <v>2373</v>
      </c>
      <c r="B1119" s="13"/>
      <c r="C1119" s="15" t="str">
        <f>IFERROR(VLOOKUP(VENTAS4[[#This Row],[Code]],STOCK[],5,FALSE),"-")</f>
        <v>Espejuelos rectangulares unisex de color sólido</v>
      </c>
    </row>
    <row r="1120" spans="1:3" s="14" customFormat="1" ht="55" customHeight="1">
      <c r="A1120" s="12" t="s">
        <v>2374</v>
      </c>
      <c r="B1120" s="13"/>
      <c r="C1120" s="15" t="str">
        <f>IFERROR(VLOOKUP(VENTAS4[[#This Row],[Code]],STOCK[],5,FALSE),"-")</f>
        <v>Espejuelos rectangulares unisex</v>
      </c>
    </row>
    <row r="1121" spans="1:3" s="14" customFormat="1" ht="55" customHeight="1">
      <c r="A1121" s="12" t="s">
        <v>2375</v>
      </c>
      <c r="B1121" s="13"/>
      <c r="C1121" s="15" t="str">
        <f>IFERROR(VLOOKUP(VENTAS4[[#This Row],[Code]],STOCK[],5,FALSE),"-")</f>
        <v>Espejuelos estilo cat eye</v>
      </c>
    </row>
    <row r="1122" spans="1:3" s="14" customFormat="1" ht="55" customHeight="1">
      <c r="A1122" s="12" t="s">
        <v>2376</v>
      </c>
      <c r="B1122" s="13"/>
      <c r="C1122" s="15" t="str">
        <f>IFERROR(VLOOKUP(VENTAS4[[#This Row],[Code]],STOCK[],5,FALSE),"-")</f>
        <v>2 piezas bikini push up accesorio</v>
      </c>
    </row>
    <row r="1123" spans="1:3" s="14" customFormat="1" ht="55" customHeight="1">
      <c r="A1123" s="12" t="s">
        <v>2377</v>
      </c>
      <c r="B1123" s="13"/>
      <c r="C1123" s="15" t="str">
        <f>IFERROR(VLOOKUP(VENTAS4[[#This Row],[Code]],STOCK[],5,FALSE),"-")</f>
        <v>Sombrero de protección Verano fashionista</v>
      </c>
    </row>
    <row r="1124" spans="1:3" s="14" customFormat="1" ht="55" customHeight="1">
      <c r="A1124" s="12" t="s">
        <v>2378</v>
      </c>
      <c r="B1124" s="13"/>
      <c r="C1124" s="15" t="str">
        <f>IFERROR(VLOOKUP(VENTAS4[[#This Row],[Code]],STOCK[],5,FALSE),"-")</f>
        <v>Blusa atada al frente de estilo casual</v>
      </c>
    </row>
    <row r="1125" spans="1:3" s="14" customFormat="1" ht="55" customHeight="1">
      <c r="A1125" s="12" t="s">
        <v>2379</v>
      </c>
      <c r="B1125" s="13"/>
      <c r="C1125" s="15" t="str">
        <f>IFERROR(VLOOKUP(VENTAS4[[#This Row],[Code]],STOCK[],5,FALSE),"-")</f>
        <v>Blusa atada al frente de estilo casual</v>
      </c>
    </row>
    <row r="1126" spans="1:3" s="14" customFormat="1" ht="55" customHeight="1">
      <c r="A1126" s="12" t="s">
        <v>2380</v>
      </c>
      <c r="B1126" s="13"/>
      <c r="C1126" s="15" t="str">
        <f>IFERROR(VLOOKUP(VENTAS4[[#This Row],[Code]],STOCK[],5,FALSE),"-")</f>
        <v>Vestido elegante de botones en color sólido</v>
      </c>
    </row>
    <row r="1127" spans="1:3" s="14" customFormat="1" ht="55" customHeight="1">
      <c r="A1127" s="12" t="s">
        <v>2381</v>
      </c>
      <c r="B1127" s="13"/>
      <c r="C1127" s="15" t="str">
        <f>IFERROR(VLOOKUP(VENTAS4[[#This Row],[Code]],STOCK[],5,FALSE),"-")</f>
        <v>Vestido elegante de botones en color sólido</v>
      </c>
    </row>
    <row r="1128" spans="1:3" s="14" customFormat="1" ht="55" customHeight="1">
      <c r="A1128" s="12" t="s">
        <v>2382</v>
      </c>
      <c r="B1128" s="13"/>
      <c r="C1128" s="15" t="str">
        <f>IFERROR(VLOOKUP(VENTAS4[[#This Row],[Code]],STOCK[],5,FALSE),"-")</f>
        <v>Vestido elegante de botones en color sólido</v>
      </c>
    </row>
    <row r="1129" spans="1:3" s="14" customFormat="1" ht="55" customHeight="1">
      <c r="A1129" s="12" t="s">
        <v>2383</v>
      </c>
      <c r="B1129" s="13"/>
      <c r="C1129" s="15" t="str">
        <f>IFERROR(VLOOKUP(VENTAS4[[#This Row],[Code]],STOCK[],5,FALSE),"-")</f>
        <v>Espejuelos de sol vintage clásicas aviador</v>
      </c>
    </row>
    <row r="1130" spans="1:3" s="14" customFormat="1" ht="55" customHeight="1">
      <c r="A1130" s="12" t="s">
        <v>2500</v>
      </c>
      <c r="B1130" s="13"/>
      <c r="C1130" s="15" t="str">
        <f>IFERROR(VLOOKUP(VENTAS4[[#This Row],[Code]],STOCK[],5,FALSE),"-")</f>
        <v>Sandalias cruzadas de plataforma F21</v>
      </c>
    </row>
    <row r="1131" spans="1:3" s="14" customFormat="1" ht="55" customHeight="1">
      <c r="A1131" s="22" t="s">
        <v>2508</v>
      </c>
      <c r="B1131" s="20"/>
      <c r="C1131" s="15" t="str">
        <f>IFERROR(VLOOKUP(VENTAS4[[#This Row],[Code]],STOCK[],5,FALSE),"-")</f>
        <v>Pullover Dazy cuello redondo Blanco</v>
      </c>
    </row>
    <row r="1132" spans="1:3" s="14" customFormat="1" ht="55" customHeight="1">
      <c r="A1132" s="22" t="s">
        <v>2509</v>
      </c>
      <c r="B1132" s="13"/>
      <c r="C1132" s="15" t="str">
        <f>IFERROR(VLOOKUP(VENTAS4[[#This Row],[Code]],STOCK[],5,FALSE),"-")</f>
        <v>Pullover Dazy cuello redondo Negro</v>
      </c>
    </row>
    <row r="1133" spans="1:3" s="14" customFormat="1" ht="55" customHeight="1">
      <c r="A1133" s="22" t="s">
        <v>2545</v>
      </c>
      <c r="B1133" s="13"/>
      <c r="C1133" s="15" t="str">
        <f>IFERROR(VLOOKUP(VENTAS4[[#This Row],[Code]],STOCK[],5,FALSE),"-")</f>
        <v>Sandalias de tiras con tacón cuadrado Marca H&amp;M</v>
      </c>
    </row>
    <row r="1134" spans="1:3" s="14" customFormat="1" ht="55" customHeight="1">
      <c r="A1134" s="22" t="s">
        <v>2547</v>
      </c>
      <c r="B1134" s="13"/>
      <c r="C1134" s="15" t="str">
        <f>IFERROR(VLOOKUP(VENTAS4[[#This Row],[Code]],STOCK[],5,FALSE),"-")</f>
        <v>Sandalias de tiras con tacón cuadrado</v>
      </c>
    </row>
    <row r="1135" spans="1:3" s="14" customFormat="1" ht="55" customHeight="1">
      <c r="A1135" s="22" t="s">
        <v>2548</v>
      </c>
      <c r="B1135" s="13"/>
      <c r="C1135" s="15" t="str">
        <f>IFERROR(VLOOKUP(VENTAS4[[#This Row],[Code]],STOCK[],5,FALSE),"-")</f>
        <v>Sandalias de tiras con tacón cuadrado</v>
      </c>
    </row>
    <row r="1136" spans="1:3" s="14" customFormat="1" ht="55" customHeight="1">
      <c r="A1136" s="22" t="s">
        <v>2549</v>
      </c>
      <c r="B1136" s="13"/>
      <c r="C1136" s="15" t="str">
        <f>IFERROR(VLOOKUP(VENTAS4[[#This Row],[Code]],STOCK[],5,FALSE),"-")</f>
        <v>Sandalias de tiras con tacón cuadrado</v>
      </c>
    </row>
    <row r="1137" spans="1:3" s="14" customFormat="1" ht="55" customHeight="1">
      <c r="A1137" s="22" t="s">
        <v>2550</v>
      </c>
      <c r="B1137" s="13"/>
      <c r="C1137" s="15" t="str">
        <f>IFERROR(VLOOKUP(VENTAS4[[#This Row],[Code]],STOCK[],5,FALSE),"-")</f>
        <v>Sandalias de tiras con tacón cuadrado</v>
      </c>
    </row>
    <row r="1138" spans="1:3" s="14" customFormat="1" ht="55" customHeight="1">
      <c r="A1138" s="22" t="s">
        <v>2551</v>
      </c>
      <c r="B1138" s="13"/>
      <c r="C1138" s="15" t="str">
        <f>IFERROR(VLOOKUP(VENTAS4[[#This Row],[Code]],STOCK[],5,FALSE),"-")</f>
        <v>Pantalón de vestir de viscosa y lino (beige claro)</v>
      </c>
    </row>
    <row r="1139" spans="1:3" s="14" customFormat="1" ht="55" customHeight="1">
      <c r="A1139" s="22" t="s">
        <v>2552</v>
      </c>
      <c r="B1139" s="13"/>
      <c r="C1139" s="15" t="str">
        <f>IFERROR(VLOOKUP(VENTAS4[[#This Row],[Code]],STOCK[],5,FALSE),"-")</f>
        <v>Pantalón de vestir de viscosa y lino (beige claro)</v>
      </c>
    </row>
    <row r="1140" spans="1:3" s="14" customFormat="1" ht="55" customHeight="1">
      <c r="A1140" s="22" t="s">
        <v>2553</v>
      </c>
      <c r="B1140" s="13"/>
      <c r="C1140" s="15" t="str">
        <f>IFERROR(VLOOKUP(VENTAS4[[#This Row],[Code]],STOCK[],5,FALSE),"-")</f>
        <v>Pantalón de vestir de viscosa y lino (beige claro)</v>
      </c>
    </row>
    <row r="1141" spans="1:3" s="14" customFormat="1" ht="55" customHeight="1">
      <c r="A1141" s="22" t="s">
        <v>2554</v>
      </c>
      <c r="B1141" s="13"/>
      <c r="C1141" s="15" t="str">
        <f>IFERROR(VLOOKUP(VENTAS4[[#This Row],[Code]],STOCK[],5,FALSE),"-")</f>
        <v>Pantalón de vestir de viscosa y lino (beige claro)</v>
      </c>
    </row>
    <row r="1142" spans="1:3" s="14" customFormat="1" ht="55" customHeight="1">
      <c r="A1142" s="22" t="s">
        <v>2555</v>
      </c>
      <c r="B1142" s="13"/>
      <c r="C1142" s="15" t="str">
        <f>IFERROR(VLOOKUP(VENTAS4[[#This Row],[Code]],STOCK[],5,FALSE),"-")</f>
        <v>Pantalón de vestir de viscosa y lino (beige claro)</v>
      </c>
    </row>
    <row r="1143" spans="1:3" s="14" customFormat="1" ht="55" customHeight="1">
      <c r="A1143" s="22" t="s">
        <v>2560</v>
      </c>
      <c r="B1143" s="13"/>
      <c r="C1143" s="15" t="str">
        <f>IFERROR(VLOOKUP(VENTAS4[[#This Row],[Code]],STOCK[],5,FALSE),"-")</f>
        <v>Camisa blanca en mezcla de algodón</v>
      </c>
    </row>
    <row r="1144" spans="1:3" s="14" customFormat="1" ht="55" customHeight="1">
      <c r="A1144" s="22" t="s">
        <v>2561</v>
      </c>
      <c r="B1144" s="13"/>
      <c r="C1144" s="15" t="str">
        <f>IFERROR(VLOOKUP(VENTAS4[[#This Row],[Code]],STOCK[],5,FALSE),"-")</f>
        <v>Camisa blanca en mezcla de algodón</v>
      </c>
    </row>
    <row r="1145" spans="1:3" s="14" customFormat="1" ht="55" customHeight="1">
      <c r="A1145" s="22" t="s">
        <v>2562</v>
      </c>
      <c r="B1145" s="13"/>
      <c r="C1145" s="15" t="str">
        <f>IFERROR(VLOOKUP(VENTAS4[[#This Row],[Code]],STOCK[],5,FALSE),"-")</f>
        <v>Camisa blanca en mezcla de algodón</v>
      </c>
    </row>
    <row r="1146" spans="1:3" s="14" customFormat="1" ht="55" customHeight="1">
      <c r="A1146" s="22" t="s">
        <v>2563</v>
      </c>
      <c r="B1146" s="13"/>
      <c r="C1146" s="15" t="str">
        <f>IFERROR(VLOOKUP(VENTAS4[[#This Row],[Code]],STOCK[],5,FALSE),"-")</f>
        <v>Pantalón ancho con cordón ajustable</v>
      </c>
    </row>
    <row r="1147" spans="1:3" s="14" customFormat="1" ht="55" customHeight="1">
      <c r="A1147" s="22" t="s">
        <v>2565</v>
      </c>
      <c r="B1147" s="13"/>
      <c r="C1147" s="15" t="str">
        <f>IFERROR(VLOOKUP(VENTAS4[[#This Row],[Code]],STOCK[],5,FALSE),"-")</f>
        <v>Pantalón ancho con cordón ajustable</v>
      </c>
    </row>
    <row r="1148" spans="1:3" s="14" customFormat="1" ht="55" customHeight="1">
      <c r="A1148" s="22" t="s">
        <v>2566</v>
      </c>
      <c r="B1148" s="13"/>
      <c r="C1148" s="15" t="str">
        <f>IFERROR(VLOOKUP(VENTAS4[[#This Row],[Code]],STOCK[],5,FALSE),"-")</f>
        <v>Pantalón ancho con cordón ajustable</v>
      </c>
    </row>
    <row r="1149" spans="1:3" s="14" customFormat="1" ht="55" customHeight="1">
      <c r="A1149" s="22" t="s">
        <v>2567</v>
      </c>
      <c r="B1149" s="13"/>
      <c r="C1149" s="15" t="str">
        <f>IFERROR(VLOOKUP(VENTAS4[[#This Row],[Code]],STOCK[],5,FALSE),"-")</f>
        <v>Pantalón ancho con cordón ajustable</v>
      </c>
    </row>
    <row r="1150" spans="1:3" s="14" customFormat="1" ht="55" customHeight="1">
      <c r="A1150" s="22" t="s">
        <v>2568</v>
      </c>
      <c r="B1150" s="13"/>
      <c r="C1150" s="15" t="str">
        <f>IFERROR(VLOOKUP(VENTAS4[[#This Row],[Code]],STOCK[],5,FALSE),"-")</f>
        <v>Pantalón ancho con cordón ajustable</v>
      </c>
    </row>
    <row r="1151" spans="1:3" s="14" customFormat="1" ht="55" customHeight="1">
      <c r="A1151" s="22" t="s">
        <v>2570</v>
      </c>
      <c r="B1151" s="13"/>
      <c r="C1151" s="15" t="str">
        <f>IFERROR(VLOOKUP(VENTAS4[[#This Row],[Code]],STOCK[],5,FALSE),"-")</f>
        <v>Pantalón cigarrette ajustado elegante</v>
      </c>
    </row>
    <row r="1152" spans="1:3" s="14" customFormat="1" ht="55" customHeight="1">
      <c r="A1152" s="22" t="s">
        <v>2571</v>
      </c>
      <c r="B1152" s="13"/>
      <c r="C1152" s="15" t="str">
        <f>IFERROR(VLOOKUP(VENTAS4[[#This Row],[Code]],STOCK[],5,FALSE),"-")</f>
        <v>Pantalón cigarrette ajustado elegante</v>
      </c>
    </row>
    <row r="1153" spans="1:3" s="14" customFormat="1" ht="55" customHeight="1">
      <c r="A1153" s="22" t="s">
        <v>2594</v>
      </c>
      <c r="B1153" s="13"/>
      <c r="C1153" s="15" t="str">
        <f>IFERROR(VLOOKUP(VENTAS4[[#This Row],[Code]],STOCK[],5,FALSE),"-")</f>
        <v>Pantalón de vestir de viscosa y lino negro</v>
      </c>
    </row>
    <row r="1154" spans="1:3" s="14" customFormat="1" ht="55" customHeight="1">
      <c r="A1154" s="22" t="s">
        <v>2595</v>
      </c>
      <c r="B1154" s="13"/>
      <c r="C1154" s="15" t="str">
        <f>IFERROR(VLOOKUP(VENTAS4[[#This Row],[Code]],STOCK[],5,FALSE),"-")</f>
        <v>Pantalón de vestir de viscosa y lino negro</v>
      </c>
    </row>
    <row r="1155" spans="1:3" s="14" customFormat="1" ht="55" customHeight="1">
      <c r="A1155" s="22" t="s">
        <v>2596</v>
      </c>
      <c r="B1155" s="13"/>
      <c r="C1155" s="15" t="str">
        <f>IFERROR(VLOOKUP(VENTAS4[[#This Row],[Code]],STOCK[],5,FALSE),"-")</f>
        <v>Pantalón de vestir de viscosa y lino negro</v>
      </c>
    </row>
    <row r="1156" spans="1:3" s="14" customFormat="1" ht="55" customHeight="1">
      <c r="A1156" s="22" t="s">
        <v>2617</v>
      </c>
      <c r="B1156" s="13"/>
      <c r="C1156" s="15" t="str">
        <f>IFERROR(VLOOKUP(VENTAS4[[#This Row],[Code]],STOCK[],5,FALSE),"-")</f>
        <v>-</v>
      </c>
    </row>
    <row r="1157" spans="1:3" s="14" customFormat="1" ht="55" customHeight="1">
      <c r="A1157" s="22" t="s">
        <v>2618</v>
      </c>
      <c r="B1157" s="13"/>
      <c r="C1157" s="15" t="str">
        <f>IFERROR(VLOOKUP(VENTAS4[[#This Row],[Code]],STOCK[],5,FALSE),"-")</f>
        <v>Sandalias carmelitas de moda con correa de velcro</v>
      </c>
    </row>
    <row r="1158" spans="1:3" s="14" customFormat="1" ht="55" customHeight="1">
      <c r="A1158" s="22" t="s">
        <v>2619</v>
      </c>
      <c r="B1158" s="13"/>
      <c r="C1158" s="15" t="str">
        <f>IFERROR(VLOOKUP(VENTAS4[[#This Row],[Code]],STOCK[],5,FALSE),"-")</f>
        <v>Sandalias carmelitas de moda con correa de velcro</v>
      </c>
    </row>
    <row r="1159" spans="1:3" s="14" customFormat="1" ht="55" customHeight="1">
      <c r="A1159" s="22" t="s">
        <v>2620</v>
      </c>
      <c r="B1159" s="13"/>
      <c r="C1159" s="15" t="str">
        <f>IFERROR(VLOOKUP(VENTAS4[[#This Row],[Code]],STOCK[],5,FALSE),"-")</f>
        <v>Sandalias prácticas Chunky Negras</v>
      </c>
    </row>
    <row r="1160" spans="1:3" s="14" customFormat="1" ht="55" customHeight="1">
      <c r="A1160" s="22" t="s">
        <v>2623</v>
      </c>
      <c r="B1160" s="13"/>
      <c r="C1160" s="15" t="str">
        <f>IFERROR(VLOOKUP(VENTAS4[[#This Row],[Code]],STOCK[],5,FALSE),"-")</f>
        <v>Sandalias prácticas Chunky Negras</v>
      </c>
    </row>
    <row r="1161" spans="1:3" s="14" customFormat="1" ht="55" customHeight="1">
      <c r="A1161" s="22" t="s">
        <v>2624</v>
      </c>
      <c r="B1161" s="13"/>
      <c r="C1161" s="15" t="str">
        <f>IFERROR(VLOOKUP(VENTAS4[[#This Row],[Code]],STOCK[],5,FALSE),"-")</f>
        <v>Sandalias prácticas Chunky Negras</v>
      </c>
    </row>
    <row r="1162" spans="1:3" s="14" customFormat="1" ht="55" customHeight="1">
      <c r="A1162" s="22" t="s">
        <v>2625</v>
      </c>
      <c r="B1162" s="13"/>
      <c r="C1162" s="15" t="str">
        <f>IFERROR(VLOOKUP(VENTAS4[[#This Row],[Code]],STOCK[],5,FALSE),"-")</f>
        <v>-</v>
      </c>
    </row>
    <row r="1163" spans="1:3" s="14" customFormat="1" ht="55" customHeight="1">
      <c r="A1163" s="22" t="s">
        <v>2626</v>
      </c>
      <c r="B1163" s="13"/>
      <c r="C1163" s="15" t="str">
        <f>IFERROR(VLOOKUP(VENTAS4[[#This Row],[Code]],STOCK[],5,FALSE),"-")</f>
        <v>-</v>
      </c>
    </row>
    <row r="1164" spans="1:3" s="14" customFormat="1" ht="55" customHeight="1">
      <c r="A1164" s="22" t="s">
        <v>2627</v>
      </c>
      <c r="B1164" s="13"/>
      <c r="C1164" s="15" t="str">
        <f>IFERROR(VLOOKUP(VENTAS4[[#This Row],[Code]],STOCK[],5,FALSE),"-")</f>
        <v>-</v>
      </c>
    </row>
    <row r="1165" spans="1:3" s="14" customFormat="1" ht="55" customHeight="1">
      <c r="A1165" s="22" t="s">
        <v>2629</v>
      </c>
      <c r="B1165" s="13"/>
      <c r="C1165" s="15" t="str">
        <f>IFERROR(VLOOKUP(VENTAS4[[#This Row],[Code]],STOCK[],5,FALSE),"-")</f>
        <v>Sneakers chunky blancos</v>
      </c>
    </row>
    <row r="1166" spans="1:3" s="14" customFormat="1" ht="55" customHeight="1">
      <c r="A1166" s="22" t="s">
        <v>2630</v>
      </c>
      <c r="B1166" s="13"/>
      <c r="C1166" s="15" t="str">
        <f>IFERROR(VLOOKUP(VENTAS4[[#This Row],[Code]],STOCK[],5,FALSE),"-")</f>
        <v>Sneakers chunky blancos</v>
      </c>
    </row>
    <row r="1167" spans="1:3" s="14" customFormat="1" ht="55" customHeight="1">
      <c r="A1167" s="22" t="s">
        <v>2631</v>
      </c>
      <c r="B1167" s="13"/>
      <c r="C1167" s="15" t="str">
        <f>IFERROR(VLOOKUP(VENTAS4[[#This Row],[Code]],STOCK[],5,FALSE),"-")</f>
        <v>Sandalias de plataforma en bloque de color</v>
      </c>
    </row>
    <row r="1168" spans="1:3" s="14" customFormat="1" ht="55" customHeight="1">
      <c r="A1168" s="22" t="s">
        <v>2632</v>
      </c>
      <c r="B1168" s="13"/>
      <c r="C1168" s="15" t="str">
        <f>IFERROR(VLOOKUP(VENTAS4[[#This Row],[Code]],STOCK[],5,FALSE),"-")</f>
        <v>Sandalias de plataforma en bloque de color</v>
      </c>
    </row>
    <row r="1169" spans="1:3" s="14" customFormat="1" ht="55" customHeight="1">
      <c r="A1169" s="22" t="s">
        <v>2633</v>
      </c>
      <c r="B1169" s="13"/>
      <c r="C1169" s="15" t="str">
        <f>IFERROR(VLOOKUP(VENTAS4[[#This Row],[Code]],STOCK[],5,FALSE),"-")</f>
        <v>Sandalias de plataforma en bloque de color</v>
      </c>
    </row>
    <row r="1170" spans="1:3" s="14" customFormat="1" ht="55" customHeight="1">
      <c r="A1170" s="22" t="s">
        <v>2634</v>
      </c>
      <c r="B1170" s="13"/>
      <c r="C1170" s="15" t="str">
        <f>IFERROR(VLOOKUP(VENTAS4[[#This Row],[Code]],STOCK[],5,FALSE),"-")</f>
        <v>Sandalias de plataforma en bloque de color</v>
      </c>
    </row>
    <row r="1171" spans="1:3" s="14" customFormat="1" ht="55" customHeight="1">
      <c r="A1171" s="22" t="s">
        <v>2635</v>
      </c>
      <c r="B1171" s="13"/>
      <c r="C1171" s="15" t="str">
        <f>IFERROR(VLOOKUP(VENTAS4[[#This Row],[Code]],STOCK[],5,FALSE),"-")</f>
        <v>Sandalias de tacón de punta fina con diseño crochet</v>
      </c>
    </row>
    <row r="1172" spans="1:3" s="14" customFormat="1" ht="55" customHeight="1">
      <c r="A1172" s="22" t="s">
        <v>2636</v>
      </c>
      <c r="B1172" s="13"/>
      <c r="C1172" s="15" t="str">
        <f>IFERROR(VLOOKUP(VENTAS4[[#This Row],[Code]],STOCK[],5,FALSE),"-")</f>
        <v>Sandalias strappy de plataforma color beige</v>
      </c>
    </row>
    <row r="1173" spans="1:3" s="14" customFormat="1" ht="55" customHeight="1">
      <c r="A1173" s="22" t="s">
        <v>2639</v>
      </c>
      <c r="B1173" s="13"/>
      <c r="C1173" s="15" t="str">
        <f>IFERROR(VLOOKUP(VENTAS4[[#This Row],[Code]],STOCK[],5,FALSE),"-")</f>
        <v>Sandalias strappy de plataforma color beige</v>
      </c>
    </row>
    <row r="1174" spans="1:3" s="14" customFormat="1" ht="55" customHeight="1">
      <c r="A1174" s="22" t="s">
        <v>2640</v>
      </c>
      <c r="B1174" s="13"/>
      <c r="C1174" s="15" t="str">
        <f>IFERROR(VLOOKUP(VENTAS4[[#This Row],[Code]],STOCK[],5,FALSE),"-")</f>
        <v>Sandalias de plataforma de tacón grueso</v>
      </c>
    </row>
    <row r="1175" spans="1:3" s="14" customFormat="1" ht="55" customHeight="1">
      <c r="A1175" s="22" t="s">
        <v>2641</v>
      </c>
      <c r="B1175" s="13"/>
      <c r="C1175" s="15" t="str">
        <f>IFERROR(VLOOKUP(VENTAS4[[#This Row],[Code]],STOCK[],5,FALSE),"-")</f>
        <v>Sandalias espadriles nude</v>
      </c>
    </row>
    <row r="1176" spans="1:3" s="14" customFormat="1" ht="55" customHeight="1">
      <c r="A1176" s="22" t="s">
        <v>2642</v>
      </c>
      <c r="B1176" s="13"/>
      <c r="C1176" s="15" t="str">
        <f>IFERROR(VLOOKUP(VENTAS4[[#This Row],[Code]],STOCK[],5,FALSE),"-")</f>
        <v>Sandalias espadriles nude</v>
      </c>
    </row>
    <row r="1177" spans="1:3" s="14" customFormat="1" ht="55" customHeight="1">
      <c r="A1177" s="22" t="s">
        <v>2643</v>
      </c>
      <c r="B1177" s="13"/>
      <c r="C1177" s="15" t="str">
        <f>IFERROR(VLOOKUP(VENTAS4[[#This Row],[Code]],STOCK[],5,FALSE),"-")</f>
        <v>Tacones de punta fina con flor de piedras</v>
      </c>
    </row>
    <row r="1178" spans="1:3" s="14" customFormat="1" ht="55" customHeight="1">
      <c r="A1178" s="22" t="s">
        <v>2644</v>
      </c>
      <c r="B1178" s="13"/>
      <c r="C1178" s="15" t="str">
        <f>IFERROR(VLOOKUP(VENTAS4[[#This Row],[Code]],STOCK[],5,FALSE),"-")</f>
        <v>Sandalias finas strappy rojas de tacón</v>
      </c>
    </row>
    <row r="1179" spans="1:3" s="14" customFormat="1" ht="55" customHeight="1">
      <c r="A1179" s="22" t="s">
        <v>2645</v>
      </c>
      <c r="B1179" s="13"/>
      <c r="C1179" s="15" t="str">
        <f>IFERROR(VLOOKUP(VENTAS4[[#This Row],[Code]],STOCK[],5,FALSE),"-")</f>
        <v>Sandalias finas strappy rojas de tacón</v>
      </c>
    </row>
    <row r="1180" spans="1:3" s="14" customFormat="1" ht="55" customHeight="1">
      <c r="A1180" s="22" t="s">
        <v>2646</v>
      </c>
      <c r="B1180" s="13"/>
      <c r="C1180" s="15" t="str">
        <f>IFERROR(VLOOKUP(VENTAS4[[#This Row],[Code]],STOCK[],5,FALSE),"-")</f>
        <v>Sandalias de tacón de punta fina con correa al tobillo</v>
      </c>
    </row>
    <row r="1181" spans="1:3" s="14" customFormat="1" ht="55" customHeight="1">
      <c r="A1181" s="22" t="s">
        <v>2647</v>
      </c>
      <c r="B1181" s="13"/>
      <c r="C1181" s="15" t="str">
        <f>IFERROR(VLOOKUP(VENTAS4[[#This Row],[Code]],STOCK[],5,FALSE),"-")</f>
        <v>Zapatos elegantes de punta fina negros</v>
      </c>
    </row>
    <row r="1182" spans="1:3" s="14" customFormat="1" ht="55" customHeight="1">
      <c r="A1182" s="22" t="s">
        <v>2653</v>
      </c>
      <c r="B1182" s="13"/>
      <c r="C1182" s="15" t="str">
        <f>IFERROR(VLOOKUP(VENTAS4[[#This Row],[Code]],STOCK[],5,FALSE),"-")</f>
        <v>Sandalias prácticas chunky blanco crema</v>
      </c>
    </row>
    <row r="1183" spans="1:3" s="14" customFormat="1" ht="55" customHeight="1">
      <c r="A1183" s="22" t="s">
        <v>2654</v>
      </c>
      <c r="B1183" s="13"/>
      <c r="C1183" s="15" t="str">
        <f>IFERROR(VLOOKUP(VENTAS4[[#This Row],[Code]],STOCK[],5,FALSE),"-")</f>
        <v>Sandalias prácticas chunky blanco crema</v>
      </c>
    </row>
    <row r="1184" spans="1:3" s="14" customFormat="1" ht="55" customHeight="1">
      <c r="A1184" s="22" t="s">
        <v>2655</v>
      </c>
      <c r="B1184" s="13"/>
      <c r="C1184" s="15" t="str">
        <f>IFERROR(VLOOKUP(VENTAS4[[#This Row],[Code]],STOCK[],5,FALSE),"-")</f>
        <v>Sandalias prácticas chunky blanco crema</v>
      </c>
    </row>
    <row r="1185" spans="1:3" s="14" customFormat="1" ht="55" customHeight="1">
      <c r="A1185" s="22" t="s">
        <v>2657</v>
      </c>
      <c r="B1185" s="13"/>
      <c r="C1185" s="15" t="str">
        <f>IFERROR(VLOOKUP(VENTAS4[[#This Row],[Code]],STOCK[],5,FALSE),"-")</f>
        <v>Sandalias prácticas chunky blanco crema</v>
      </c>
    </row>
    <row r="1186" spans="1:3" s="14" customFormat="1" ht="55" customHeight="1">
      <c r="A1186" s="22" t="s">
        <v>2668</v>
      </c>
      <c r="B1186" s="13"/>
      <c r="C1186" s="15" t="str">
        <f>IFERROR(VLOOKUP(VENTAS4[[#This Row],[Code]],STOCK[],5,FALSE),"-")</f>
        <v>Blusa blanca de lazos y manga abullonada</v>
      </c>
    </row>
    <row r="1187" spans="1:3" s="14" customFormat="1" ht="55" customHeight="1">
      <c r="A1187" s="22" t="s">
        <v>2669</v>
      </c>
      <c r="B1187" s="13"/>
      <c r="C1187" s="15" t="str">
        <f>IFERROR(VLOOKUP(VENTAS4[[#This Row],[Code]],STOCK[],5,FALSE),"-")</f>
        <v>Blusa blanca de lazos y manga abullonada</v>
      </c>
    </row>
    <row r="1188" spans="1:3" s="14" customFormat="1" ht="55" customHeight="1">
      <c r="A1188" s="22" t="s">
        <v>2670</v>
      </c>
      <c r="B1188" s="13"/>
      <c r="C1188" s="15" t="str">
        <f>IFERROR(VLOOKUP(VENTAS4[[#This Row],[Code]],STOCK[],5,FALSE),"-")</f>
        <v>Blusa blanca de lazos y manga abullonada</v>
      </c>
    </row>
    <row r="1189" spans="1:3" s="14" customFormat="1" ht="55" customHeight="1">
      <c r="A1189" s="22" t="s">
        <v>2671</v>
      </c>
      <c r="B1189" s="13"/>
      <c r="C1189" s="15" t="str">
        <f>IFERROR(VLOOKUP(VENTAS4[[#This Row],[Code]],STOCK[],5,FALSE),"-")</f>
        <v>Bolso bandolera de rafia rígido de tamaño pequeño</v>
      </c>
    </row>
    <row r="1190" spans="1:3" s="14" customFormat="1" ht="55" customHeight="1">
      <c r="A1190" s="22" t="s">
        <v>2672</v>
      </c>
      <c r="B1190" s="13"/>
      <c r="C1190" s="15" t="str">
        <f>IFERROR(VLOOKUP(VENTAS4[[#This Row],[Code]],STOCK[],5,FALSE),"-")</f>
        <v xml:space="preserve">Bolso tejido redondo de gran capidad </v>
      </c>
    </row>
    <row r="1191" spans="1:3" s="14" customFormat="1" ht="55" customHeight="1">
      <c r="A1191" s="22" t="s">
        <v>2673</v>
      </c>
      <c r="B1191" s="13"/>
      <c r="C1191" s="15" t="str">
        <f>IFERROR(VLOOKUP(VENTAS4[[#This Row],[Code]],STOCK[],5,FALSE),"-")</f>
        <v>Bolso de playa con diseño de rayas tamaño mediano</v>
      </c>
    </row>
    <row r="1192" spans="1:3" s="14" customFormat="1" ht="55" customHeight="1">
      <c r="A1192" s="22" t="s">
        <v>2674</v>
      </c>
      <c r="B1192" s="13"/>
      <c r="C1192" s="15" t="str">
        <f>IFERROR(VLOOKUP(VENTAS4[[#This Row],[Code]],STOCK[],5,FALSE),"-")</f>
        <v>Camisa elegante con lazo grande</v>
      </c>
    </row>
    <row r="1193" spans="1:3" s="14" customFormat="1" ht="55" customHeight="1">
      <c r="A1193" s="22" t="s">
        <v>2675</v>
      </c>
      <c r="B1193" s="13"/>
      <c r="C1193" s="15" t="str">
        <f>IFERROR(VLOOKUP(VENTAS4[[#This Row],[Code]],STOCK[],5,FALSE),"-")</f>
        <v>Camisa elegante con lazo grande</v>
      </c>
    </row>
    <row r="1194" spans="1:3" s="14" customFormat="1" ht="55" customHeight="1">
      <c r="A1194" s="22" t="s">
        <v>2676</v>
      </c>
      <c r="B1194" s="13"/>
      <c r="C1194" s="15" t="str">
        <f>IFERROR(VLOOKUP(VENTAS4[[#This Row],[Code]],STOCK[],5,FALSE),"-")</f>
        <v>Camisa elegante con lazo grande</v>
      </c>
    </row>
    <row r="1195" spans="1:3" s="14" customFormat="1" ht="55" customHeight="1">
      <c r="A1195" s="22" t="s">
        <v>2677</v>
      </c>
      <c r="B1195" s="13"/>
      <c r="C1195" s="15" t="str">
        <f>IFERROR(VLOOKUP(VENTAS4[[#This Row],[Code]],STOCK[],5,FALSE),"-")</f>
        <v>Falda Pantalón de mezclilla</v>
      </c>
    </row>
    <row r="1196" spans="1:3" s="14" customFormat="1" ht="55" customHeight="1">
      <c r="A1196" s="22" t="s">
        <v>2681</v>
      </c>
      <c r="B1196" s="13"/>
      <c r="C1196" s="15" t="str">
        <f>IFERROR(VLOOKUP(VENTAS4[[#This Row],[Code]],STOCK[],5,FALSE),"-")</f>
        <v>Falda Pantalón de mezclilla</v>
      </c>
    </row>
    <row r="1197" spans="1:3" s="14" customFormat="1" ht="55" customHeight="1">
      <c r="A1197" s="22" t="s">
        <v>2682</v>
      </c>
      <c r="B1197" s="13"/>
      <c r="C1197" s="15" t="str">
        <f>IFERROR(VLOOKUP(VENTAS4[[#This Row],[Code]],STOCK[],5,FALSE),"-")</f>
        <v>Falda Pantalón de mezclilla</v>
      </c>
    </row>
    <row r="1198" spans="1:3" s="14" customFormat="1" ht="55" customHeight="1">
      <c r="A1198" s="22" t="s">
        <v>2683</v>
      </c>
      <c r="B1198" s="13"/>
      <c r="C1198" s="15" t="str">
        <f>IFERROR(VLOOKUP(VENTAS4[[#This Row],[Code]],STOCK[],5,FALSE),"-")</f>
        <v>Camisa elegante de listas</v>
      </c>
    </row>
    <row r="1199" spans="1:3" s="14" customFormat="1" ht="55" customHeight="1">
      <c r="A1199" s="22" t="s">
        <v>2684</v>
      </c>
      <c r="B1199" s="13"/>
      <c r="C1199" s="15" t="str">
        <f>IFERROR(VLOOKUP(VENTAS4[[#This Row],[Code]],STOCK[],5,FALSE),"-")</f>
        <v>Camisa elegante de listas</v>
      </c>
    </row>
    <row r="1200" spans="1:3" s="14" customFormat="1" ht="55" customHeight="1">
      <c r="A1200" s="22" t="s">
        <v>2685</v>
      </c>
      <c r="B1200" s="13"/>
      <c r="C1200" s="15" t="str">
        <f>IFERROR(VLOOKUP(VENTAS4[[#This Row],[Code]],STOCK[],5,FALSE),"-")</f>
        <v>Camisa elegante de listas</v>
      </c>
    </row>
    <row r="1201" spans="1:3" s="14" customFormat="1" ht="55" customHeight="1">
      <c r="A1201" s="22" t="s">
        <v>2686</v>
      </c>
      <c r="B1201" s="13"/>
      <c r="C1201" s="15" t="str">
        <f>IFERROR(VLOOKUP(VENTAS4[[#This Row],[Code]],STOCK[],5,FALSE),"-")</f>
        <v>Bolso pequeño estilo old money</v>
      </c>
    </row>
    <row r="1202" spans="1:3" s="14" customFormat="1" ht="55" customHeight="1">
      <c r="A1202" s="22" t="s">
        <v>2689</v>
      </c>
      <c r="B1202" s="13"/>
      <c r="C1202" s="15" t="str">
        <f>IFERROR(VLOOKUP(VENTAS4[[#This Row],[Code]],STOCK[],5,FALSE),"-")</f>
        <v>Bolso media luna de rafia de tamaño medio</v>
      </c>
    </row>
    <row r="1203" spans="1:3" s="14" customFormat="1" ht="55" customHeight="1">
      <c r="A1203" s="22" t="s">
        <v>2690</v>
      </c>
      <c r="B1203" s="13"/>
      <c r="C1203" s="15" t="str">
        <f>IFERROR(VLOOKUP(VENTAS4[[#This Row],[Code]],STOCK[],5,FALSE),"-")</f>
        <v>Pantalones cortos de mezclilla de moda</v>
      </c>
    </row>
    <row r="1204" spans="1:3" s="14" customFormat="1" ht="55" customHeight="1">
      <c r="A1204" s="22" t="s">
        <v>2691</v>
      </c>
      <c r="B1204" s="13"/>
      <c r="C1204" s="15" t="str">
        <f>IFERROR(VLOOKUP(VENTAS4[[#This Row],[Code]],STOCK[],5,FALSE),"-")</f>
        <v>Pantalones cortos de mezclilla de moda</v>
      </c>
    </row>
    <row r="1205" spans="1:3" s="14" customFormat="1" ht="55" customHeight="1">
      <c r="A1205" s="22" t="s">
        <v>2695</v>
      </c>
      <c r="B1205" s="13"/>
      <c r="C1205" s="15" t="str">
        <f>IFERROR(VLOOKUP(VENTAS4[[#This Row],[Code]],STOCK[],5,FALSE),"-")</f>
        <v>Pantalones cortos de mezclilla de moda</v>
      </c>
    </row>
    <row r="1206" spans="1:3" s="14" customFormat="1" ht="55" customHeight="1">
      <c r="A1206" s="22" t="s">
        <v>2696</v>
      </c>
      <c r="B1206" s="13"/>
      <c r="C1206" s="15" t="str">
        <f>IFERROR(VLOOKUP(VENTAS4[[#This Row],[Code]],STOCK[],5,FALSE),"-")</f>
        <v>Cinturón fino de hebilla de estilo elegante negro</v>
      </c>
    </row>
    <row r="1207" spans="1:3" s="14" customFormat="1" ht="55" customHeight="1">
      <c r="A1207" s="22" t="s">
        <v>2697</v>
      </c>
      <c r="B1207" s="13"/>
      <c r="C1207" s="15" t="str">
        <f>IFERROR(VLOOKUP(VENTAS4[[#This Row],[Code]],STOCK[],5,FALSE),"-")</f>
        <v>Cinturón fino de hebilla de estilo elegante carmelita</v>
      </c>
    </row>
    <row r="1208" spans="1:3" s="14" customFormat="1" ht="55" customHeight="1">
      <c r="A1208" s="22" t="s">
        <v>2698</v>
      </c>
      <c r="B1208" s="13"/>
      <c r="C1208" s="15" t="str">
        <f>IFERROR(VLOOKUP(VENTAS4[[#This Row],[Code]],STOCK[],5,FALSE),"-")</f>
        <v>Blusa de lazos color negro</v>
      </c>
    </row>
    <row r="1209" spans="1:3" s="14" customFormat="1" ht="55" customHeight="1">
      <c r="A1209" s="22" t="s">
        <v>2699</v>
      </c>
      <c r="B1209" s="13"/>
      <c r="C1209" s="15" t="str">
        <f>IFERROR(VLOOKUP(VENTAS4[[#This Row],[Code]],STOCK[],5,FALSE),"-")</f>
        <v>Blusa de lazos color negro</v>
      </c>
    </row>
    <row r="1210" spans="1:3" s="14" customFormat="1" ht="55" customHeight="1">
      <c r="A1210" s="22" t="s">
        <v>2700</v>
      </c>
      <c r="B1210" s="13"/>
      <c r="C1210" s="15" t="str">
        <f>IFERROR(VLOOKUP(VENTAS4[[#This Row],[Code]],STOCK[],5,FALSE),"-")</f>
        <v>Blusa de lazos color negro</v>
      </c>
    </row>
    <row r="1211" spans="1:3" s="14" customFormat="1" ht="55" customHeight="1">
      <c r="A1211" s="22" t="s">
        <v>2701</v>
      </c>
      <c r="B1211" s="13"/>
      <c r="C1211" s="15" t="str">
        <f>IFERROR(VLOOKUP(VENTAS4[[#This Row],[Code]],STOCK[],5,FALSE),"-")</f>
        <v>Pullover corto unicolor carmelita</v>
      </c>
    </row>
    <row r="1212" spans="1:3" s="14" customFormat="1" ht="55" customHeight="1">
      <c r="A1212" s="22" t="s">
        <v>2702</v>
      </c>
      <c r="B1212" s="13"/>
      <c r="C1212" s="15" t="str">
        <f>IFERROR(VLOOKUP(VENTAS4[[#This Row],[Code]],STOCK[],5,FALSE),"-")</f>
        <v>Pullover corto unicolor carmelita</v>
      </c>
    </row>
    <row r="1213" spans="1:3" s="14" customFormat="1" ht="55" customHeight="1">
      <c r="A1213" s="22" t="s">
        <v>2703</v>
      </c>
      <c r="B1213" s="13"/>
      <c r="C1213" s="15" t="str">
        <f>IFERROR(VLOOKUP(VENTAS4[[#This Row],[Code]],STOCK[],5,FALSE),"-")</f>
        <v>Pullover corto unicolor carmelita</v>
      </c>
    </row>
    <row r="1214" spans="1:3" s="14" customFormat="1" ht="55" customHeight="1">
      <c r="A1214" s="22" t="s">
        <v>2707</v>
      </c>
      <c r="B1214" s="13"/>
      <c r="C1214" s="15" t="str">
        <f>IFERROR(VLOOKUP(VENTAS4[[#This Row],[Code]],STOCK[],5,FALSE),"-")</f>
        <v>Pullover corto unicolor blanco</v>
      </c>
    </row>
    <row r="1215" spans="1:3" s="14" customFormat="1" ht="55" customHeight="1">
      <c r="A1215" s="22" t="s">
        <v>2708</v>
      </c>
      <c r="B1215" s="13"/>
      <c r="C1215" s="15" t="str">
        <f>IFERROR(VLOOKUP(VENTAS4[[#This Row],[Code]],STOCK[],5,FALSE),"-")</f>
        <v>Pullover corto unicolor blanco</v>
      </c>
    </row>
    <row r="1216" spans="1:3" s="14" customFormat="1" ht="55" customHeight="1">
      <c r="A1216" s="22" t="s">
        <v>2709</v>
      </c>
      <c r="B1216" s="13"/>
      <c r="C1216" s="15" t="str">
        <f>IFERROR(VLOOKUP(VENTAS4[[#This Row],[Code]],STOCK[],5,FALSE),"-")</f>
        <v>Pullover corto unicolor blanco</v>
      </c>
    </row>
    <row r="1217" spans="1:3" s="14" customFormat="1" ht="55" customHeight="1">
      <c r="A1217" s="22" t="s">
        <v>2886</v>
      </c>
      <c r="B1217" s="13"/>
      <c r="C1217" s="15" t="str">
        <f>IFERROR(VLOOKUP(VENTAS4[[#This Row],[Code]],STOCK[],5,FALSE),"-")</f>
        <v>Pullover corto unicolor beige</v>
      </c>
    </row>
    <row r="1218" spans="1:3" s="14" customFormat="1" ht="55" customHeight="1">
      <c r="A1218" s="22" t="s">
        <v>2710</v>
      </c>
      <c r="B1218" s="13"/>
      <c r="C1218" s="15" t="str">
        <f>IFERROR(VLOOKUP(VENTAS4[[#This Row],[Code]],STOCK[],5,FALSE),"-")</f>
        <v>Pullover corto unicolor beige</v>
      </c>
    </row>
    <row r="1219" spans="1:3" s="14" customFormat="1" ht="55" customHeight="1">
      <c r="A1219" s="22" t="s">
        <v>2718</v>
      </c>
      <c r="B1219" s="13"/>
      <c r="C1219" s="15" t="str">
        <f>IFERROR(VLOOKUP(VENTAS4[[#This Row],[Code]],STOCK[],5,FALSE),"-")</f>
        <v>Pullover largo unicolor tela traslúcida negro</v>
      </c>
    </row>
    <row r="1220" spans="1:3" s="14" customFormat="1" ht="55" customHeight="1">
      <c r="A1220" s="22" t="s">
        <v>2719</v>
      </c>
      <c r="B1220" s="13"/>
      <c r="C1220" s="15" t="str">
        <f>IFERROR(VLOOKUP(VENTAS4[[#This Row],[Code]],STOCK[],5,FALSE),"-")</f>
        <v>Pullover largo unicolor tela traslúcida negro</v>
      </c>
    </row>
    <row r="1221" spans="1:3" s="14" customFormat="1" ht="55" customHeight="1">
      <c r="A1221" s="22" t="s">
        <v>2720</v>
      </c>
      <c r="B1221" s="13"/>
      <c r="C1221" s="15" t="str">
        <f>IFERROR(VLOOKUP(VENTAS4[[#This Row],[Code]],STOCK[],5,FALSE),"-")</f>
        <v>Pullover largo unicolor tela traslúcida negro</v>
      </c>
    </row>
    <row r="1222" spans="1:3" s="14" customFormat="1" ht="55" customHeight="1">
      <c r="A1222" s="22" t="s">
        <v>2721</v>
      </c>
      <c r="B1222" s="13"/>
      <c r="C1222" s="15" t="str">
        <f>IFERROR(VLOOKUP(VENTAS4[[#This Row],[Code]],STOCK[],5,FALSE),"-")</f>
        <v>Pullover largo unicolor tela traslúcida beige</v>
      </c>
    </row>
    <row r="1223" spans="1:3" s="14" customFormat="1" ht="55" customHeight="1">
      <c r="A1223" s="22" t="s">
        <v>2722</v>
      </c>
      <c r="B1223" s="13"/>
      <c r="C1223" s="15" t="str">
        <f>IFERROR(VLOOKUP(VENTAS4[[#This Row],[Code]],STOCK[],5,FALSE),"-")</f>
        <v>Maxi vestido de algodón cruzado con estampado floral vibrante</v>
      </c>
    </row>
    <row r="1224" spans="1:3" s="14" customFormat="1" ht="55" customHeight="1">
      <c r="A1224" s="22" t="s">
        <v>2723</v>
      </c>
      <c r="B1224" s="13"/>
      <c r="C1224" s="15" t="str">
        <f>IFERROR(VLOOKUP(VENTAS4[[#This Row],[Code]],STOCK[],5,FALSE),"-")</f>
        <v>Sombrero Visera de Verano</v>
      </c>
    </row>
    <row r="1225" spans="1:3" s="14" customFormat="1" ht="55" customHeight="1">
      <c r="A1225" s="22" t="s">
        <v>2724</v>
      </c>
      <c r="B1225" s="13"/>
      <c r="C1225" s="15" t="str">
        <f>IFERROR(VLOOKUP(VENTAS4[[#This Row],[Code]],STOCK[],5,FALSE),"-")</f>
        <v xml:space="preserve">Top corto de lazo delantero </v>
      </c>
    </row>
    <row r="1226" spans="1:3" s="14" customFormat="1" ht="55" customHeight="1">
      <c r="A1226" s="22" t="s">
        <v>2725</v>
      </c>
      <c r="B1226" s="13"/>
      <c r="C1226" s="15" t="str">
        <f>IFERROR(VLOOKUP(VENTAS4[[#This Row],[Code]],STOCK[],5,FALSE),"-")</f>
        <v xml:space="preserve">Top corto de lazo delantero </v>
      </c>
    </row>
    <row r="1227" spans="1:3" s="14" customFormat="1" ht="55" customHeight="1">
      <c r="A1227" s="22" t="s">
        <v>2726</v>
      </c>
      <c r="B1227" s="13"/>
      <c r="C1227" s="15" t="str">
        <f>IFERROR(VLOOKUP(VENTAS4[[#This Row],[Code]],STOCK[],5,FALSE),"-")</f>
        <v xml:space="preserve">Top corto de lazo delantero </v>
      </c>
    </row>
    <row r="1228" spans="1:3" s="14" customFormat="1" ht="55" customHeight="1">
      <c r="A1228" s="22" t="s">
        <v>2727</v>
      </c>
      <c r="B1228" s="13"/>
      <c r="C1228" s="15" t="str">
        <f>IFERROR(VLOOKUP(VENTAS4[[#This Row],[Code]],STOCK[],5,FALSE),"-")</f>
        <v>Vestido de espagueti con frente recortado y abertura</v>
      </c>
    </row>
    <row r="1229" spans="1:3" s="14" customFormat="1" ht="55" customHeight="1">
      <c r="A1229" s="22" t="s">
        <v>2728</v>
      </c>
      <c r="B1229" s="13"/>
      <c r="C1229" s="15" t="str">
        <f>IFERROR(VLOOKUP(VENTAS4[[#This Row],[Code]],STOCK[],5,FALSE),"-")</f>
        <v>Vestido de espagueti con frente recortado y abertura</v>
      </c>
    </row>
    <row r="1230" spans="1:3" s="14" customFormat="1" ht="55" customHeight="1">
      <c r="A1230" s="22" t="s">
        <v>2729</v>
      </c>
      <c r="B1230" s="13"/>
      <c r="C1230" s="15" t="str">
        <f>IFERROR(VLOOKUP(VENTAS4[[#This Row],[Code]],STOCK[],5,FALSE),"-")</f>
        <v>Camisetas sin mangas de diseño crochet</v>
      </c>
    </row>
    <row r="1231" spans="1:3" s="14" customFormat="1" ht="55" customHeight="1">
      <c r="A1231" s="22" t="s">
        <v>2735</v>
      </c>
      <c r="B1231" s="13"/>
      <c r="C1231" s="15" t="str">
        <f>IFERROR(VLOOKUP(VENTAS4[[#This Row],[Code]],STOCK[],5,FALSE),"-")</f>
        <v>Vestido Largo con cinturón fruncido</v>
      </c>
    </row>
    <row r="1232" spans="1:3" s="14" customFormat="1" ht="55" customHeight="1">
      <c r="A1232" s="22" t="s">
        <v>2736</v>
      </c>
      <c r="B1232" s="13"/>
      <c r="C1232" s="15" t="str">
        <f>IFERROR(VLOOKUP(VENTAS4[[#This Row],[Code]],STOCK[],5,FALSE),"-")</f>
        <v>Vestido Largo con cinturón fruncido</v>
      </c>
    </row>
    <row r="1233" spans="1:3" s="14" customFormat="1" ht="55" customHeight="1">
      <c r="A1233" s="22" t="s">
        <v>2737</v>
      </c>
      <c r="B1233" s="13"/>
      <c r="C1233" s="15" t="str">
        <f>IFERROR(VLOOKUP(VENTAS4[[#This Row],[Code]],STOCK[],5,FALSE),"-")</f>
        <v>Vestido Largo con cinturón fruncido</v>
      </c>
    </row>
    <row r="1234" spans="1:3" s="14" customFormat="1" ht="55" customHeight="1">
      <c r="A1234" s="22" t="s">
        <v>2738</v>
      </c>
      <c r="B1234" s="13"/>
      <c r="C1234" s="15" t="str">
        <f>IFERROR(VLOOKUP(VENTAS4[[#This Row],[Code]],STOCK[],5,FALSE),"-")</f>
        <v>Vestido Largo con cinturón fruncido</v>
      </c>
    </row>
    <row r="1235" spans="1:3" s="14" customFormat="1" ht="55" customHeight="1">
      <c r="A1235" s="22" t="s">
        <v>2739</v>
      </c>
      <c r="B1235" s="13"/>
      <c r="C1235" s="15" t="str">
        <f>IFERROR(VLOOKUP(VENTAS4[[#This Row],[Code]],STOCK[],5,FALSE),"-")</f>
        <v>Vestido Camisola con estampado de flores y tirantes cruzados</v>
      </c>
    </row>
    <row r="1236" spans="1:3" s="14" customFormat="1" ht="55" customHeight="1">
      <c r="A1236" s="22" t="s">
        <v>2740</v>
      </c>
      <c r="B1236" s="13"/>
      <c r="C1236" s="15" t="str">
        <f>IFERROR(VLOOKUP(VENTAS4[[#This Row],[Code]],STOCK[],5,FALSE),"-")</f>
        <v>Vestido Camisola con estampado de flores y tirantes cruzados</v>
      </c>
    </row>
    <row r="1237" spans="1:3" s="14" customFormat="1" ht="55" customHeight="1">
      <c r="A1237" s="22" t="s">
        <v>2741</v>
      </c>
      <c r="B1237" s="13"/>
      <c r="C1237" s="15" t="str">
        <f>IFERROR(VLOOKUP(VENTAS4[[#This Row],[Code]],STOCK[],5,FALSE),"-")</f>
        <v>Vestido Camisola con estampado de flores y tirantes cruzados</v>
      </c>
    </row>
    <row r="1238" spans="1:3" s="14" customFormat="1" ht="55" customHeight="1">
      <c r="A1238" s="22" t="s">
        <v>2742</v>
      </c>
      <c r="B1238" s="13"/>
      <c r="C1238" s="15" t="str">
        <f>IFERROR(VLOOKUP(VENTAS4[[#This Row],[Code]],STOCK[],5,FALSE),"-")</f>
        <v>Vestido largo con cuello Healter</v>
      </c>
    </row>
    <row r="1239" spans="1:3" s="14" customFormat="1" ht="55" customHeight="1">
      <c r="A1239" s="22" t="s">
        <v>2746</v>
      </c>
      <c r="B1239" s="13"/>
      <c r="C1239" s="15" t="str">
        <f>IFERROR(VLOOKUP(VENTAS4[[#This Row],[Code]],STOCK[],5,FALSE),"-")</f>
        <v>Vestido negro espalda cruzada</v>
      </c>
    </row>
    <row r="1240" spans="1:3" s="14" customFormat="1" ht="55" customHeight="1">
      <c r="A1240" s="22" t="s">
        <v>2747</v>
      </c>
      <c r="B1240" s="13"/>
      <c r="C1240" s="15" t="str">
        <f>IFERROR(VLOOKUP(VENTAS4[[#This Row],[Code]],STOCK[],5,FALSE),"-")</f>
        <v>Vestido negro espalda cruzada</v>
      </c>
    </row>
    <row r="1241" spans="1:3" s="14" customFormat="1" ht="55" customHeight="1">
      <c r="A1241" s="22" t="s">
        <v>2748</v>
      </c>
      <c r="B1241" s="13"/>
      <c r="C1241" s="15" t="str">
        <f>IFERROR(VLOOKUP(VENTAS4[[#This Row],[Code]],STOCK[],5,FALSE),"-")</f>
        <v>Vestido blanco espalda cruzada</v>
      </c>
    </row>
    <row r="1242" spans="1:3" s="14" customFormat="1" ht="55" customHeight="1">
      <c r="A1242" s="22" t="s">
        <v>2750</v>
      </c>
      <c r="B1242" s="13"/>
      <c r="C1242" s="15" t="str">
        <f>IFERROR(VLOOKUP(VENTAS4[[#This Row],[Code]],STOCK[],5,FALSE),"-")</f>
        <v>Vestido blanco espalda cruzada</v>
      </c>
    </row>
    <row r="1243" spans="1:3" s="14" customFormat="1" ht="55" customHeight="1">
      <c r="A1243" s="22" t="s">
        <v>2751</v>
      </c>
      <c r="B1243" s="13"/>
      <c r="C1243" s="15" t="str">
        <f>IFERROR(VLOOKUP(VENTAS4[[#This Row],[Code]],STOCK[],5,FALSE),"-")</f>
        <v>Vestido crochet Playero espalda descubierta</v>
      </c>
    </row>
    <row r="1244" spans="1:3" s="14" customFormat="1" ht="55" customHeight="1">
      <c r="A1244" s="22" t="s">
        <v>2752</v>
      </c>
      <c r="B1244" s="13"/>
      <c r="C1244" s="15" t="str">
        <f>IFERROR(VLOOKUP(VENTAS4[[#This Row],[Code]],STOCK[],5,FALSE),"-")</f>
        <v>Vestido crochet Playero espalda descubierta</v>
      </c>
    </row>
    <row r="1245" spans="1:3" s="14" customFormat="1" ht="55" customHeight="1">
      <c r="A1245" s="22" t="s">
        <v>2753</v>
      </c>
      <c r="B1245" s="13"/>
      <c r="C1245" s="15" t="str">
        <f>IFERROR(VLOOKUP(VENTAS4[[#This Row],[Code]],STOCK[],5,FALSE),"-")</f>
        <v>Vestido crochet Playero espalda descubierta</v>
      </c>
    </row>
    <row r="1246" spans="1:3" s="14" customFormat="1" ht="55" customHeight="1">
      <c r="A1246" s="22" t="s">
        <v>2754</v>
      </c>
      <c r="B1246" s="13"/>
      <c r="C1246" s="15" t="str">
        <f>IFERROR(VLOOKUP(VENTAS4[[#This Row],[Code]],STOCK[],5,FALSE),"-")</f>
        <v>Vestido crochet playero de tirantes</v>
      </c>
    </row>
    <row r="1247" spans="1:3" s="14" customFormat="1" ht="55" customHeight="1">
      <c r="A1247" s="22" t="s">
        <v>2755</v>
      </c>
      <c r="B1247" s="13"/>
      <c r="C1247" s="15" t="str">
        <f>IFERROR(VLOOKUP(VENTAS4[[#This Row],[Code]],STOCK[],5,FALSE),"-")</f>
        <v>Falda larga de visillo con maxi estampado de flor</v>
      </c>
    </row>
    <row r="1248" spans="1:3" s="14" customFormat="1" ht="55" customHeight="1">
      <c r="A1248" s="22" t="s">
        <v>2758</v>
      </c>
      <c r="B1248" s="13"/>
      <c r="C1248" s="15" t="str">
        <f>IFERROR(VLOOKUP(VENTAS4[[#This Row],[Code]],STOCK[],5,FALSE),"-")</f>
        <v>Falda maxi blanca de moda</v>
      </c>
    </row>
    <row r="1249" spans="1:3" s="14" customFormat="1" ht="55" customHeight="1">
      <c r="A1249" s="22" t="s">
        <v>2759</v>
      </c>
      <c r="B1249" s="13"/>
      <c r="C1249" s="15" t="str">
        <f>IFERROR(VLOOKUP(VENTAS4[[#This Row],[Code]],STOCK[],5,FALSE),"-")</f>
        <v>Vestido corte A de bolsillos</v>
      </c>
    </row>
    <row r="1250" spans="1:3" s="14" customFormat="1" ht="55" customHeight="1">
      <c r="A1250" s="22" t="s">
        <v>2764</v>
      </c>
      <c r="B1250" s="13"/>
      <c r="C1250" s="15" t="str">
        <f>IFERROR(VLOOKUP(VENTAS4[[#This Row],[Code]],STOCK[],5,FALSE),"-")</f>
        <v>Bolso verano de rafia en bloque de color</v>
      </c>
    </row>
    <row r="1251" spans="1:3" s="14" customFormat="1" ht="55" customHeight="1">
      <c r="A1251" s="22" t="s">
        <v>2766</v>
      </c>
      <c r="B1251" s="13"/>
      <c r="C1251" s="15" t="str">
        <f>IFERROR(VLOOKUP(VENTAS4[[#This Row],[Code]],STOCK[],5,FALSE),"-")</f>
        <v>Conjunto falda y top</v>
      </c>
    </row>
    <row r="1252" spans="1:3" s="14" customFormat="1" ht="55" customHeight="1">
      <c r="A1252" s="22" t="s">
        <v>2767</v>
      </c>
      <c r="B1252" s="13"/>
      <c r="C1252" s="15" t="str">
        <f>IFERROR(VLOOKUP(VENTAS4[[#This Row],[Code]],STOCK[],5,FALSE),"-")</f>
        <v>Vestido crema ajustado de hombro torcido</v>
      </c>
    </row>
    <row r="1253" spans="1:3" s="14" customFormat="1" ht="55" customHeight="1">
      <c r="A1253" s="22" t="s">
        <v>2768</v>
      </c>
      <c r="B1253" s="13"/>
      <c r="C1253" s="15" t="str">
        <f>IFERROR(VLOOKUP(VENTAS4[[#This Row],[Code]],STOCK[],5,FALSE),"-")</f>
        <v>Vestido crema ajustado de hombro torcido</v>
      </c>
    </row>
    <row r="1254" spans="1:3" s="14" customFormat="1" ht="55" customHeight="1">
      <c r="A1254" s="22" t="s">
        <v>2769</v>
      </c>
      <c r="B1254" s="13"/>
      <c r="C1254" s="15" t="str">
        <f>IFERROR(VLOOKUP(VENTAS4[[#This Row],[Code]],STOCK[],5,FALSE),"-")</f>
        <v>Vestido crema ajustado de hombro torcido</v>
      </c>
    </row>
    <row r="1255" spans="1:3" s="14" customFormat="1" ht="55" customHeight="1">
      <c r="A1255" s="22" t="s">
        <v>2770</v>
      </c>
      <c r="B1255" s="13"/>
      <c r="C1255" s="15" t="str">
        <f>IFERROR(VLOOKUP(VENTAS4[[#This Row],[Code]],STOCK[],5,FALSE),"-")</f>
        <v>Vestido crema ajustado de hombro torcido</v>
      </c>
    </row>
    <row r="1256" spans="1:3" s="14" customFormat="1" ht="55" customHeight="1">
      <c r="A1256" s="22" t="s">
        <v>2771</v>
      </c>
      <c r="B1256" s="13"/>
      <c r="C1256" s="15" t="str">
        <f>IFERROR(VLOOKUP(VENTAS4[[#This Row],[Code]],STOCK[],5,FALSE),"-")</f>
        <v>Falda Maxi plisada favorecedora</v>
      </c>
    </row>
    <row r="1257" spans="1:3" s="14" customFormat="1" ht="55" customHeight="1">
      <c r="A1257" s="22" t="s">
        <v>2774</v>
      </c>
      <c r="B1257" s="13"/>
      <c r="C1257" s="15" t="str">
        <f>IFERROR(VLOOKUP(VENTAS4[[#This Row],[Code]],STOCK[],5,FALSE),"-")</f>
        <v>Falda Midi Elegante Ajustada</v>
      </c>
    </row>
    <row r="1258" spans="1:3" s="14" customFormat="1" ht="55" customHeight="1">
      <c r="A1258" s="22" t="s">
        <v>2776</v>
      </c>
      <c r="B1258" s="13"/>
      <c r="C1258" s="15" t="str">
        <f>IFERROR(VLOOKUP(VENTAS4[[#This Row],[Code]],STOCK[],5,FALSE),"-")</f>
        <v>Vestido Maxi Negro Ajustado Elegante de hombro atado</v>
      </c>
    </row>
    <row r="1259" spans="1:3" s="14" customFormat="1" ht="55" customHeight="1">
      <c r="A1259" s="22" t="s">
        <v>2777</v>
      </c>
      <c r="B1259" s="13"/>
      <c r="C1259" s="15" t="str">
        <f>IFERROR(VLOOKUP(VENTAS4[[#This Row],[Code]],STOCK[],5,FALSE),"-")</f>
        <v>Vestido Blanco en Bordado Inglés</v>
      </c>
    </row>
    <row r="1260" spans="1:3" s="14" customFormat="1" ht="55" customHeight="1">
      <c r="A1260" s="22" t="s">
        <v>2778</v>
      </c>
      <c r="B1260" s="13"/>
      <c r="C1260" s="15" t="str">
        <f>IFERROR(VLOOKUP(VENTAS4[[#This Row],[Code]],STOCK[],5,FALSE),"-")</f>
        <v>Vestido Blanco en Bordado Inglés</v>
      </c>
    </row>
    <row r="1261" spans="1:3" s="14" customFormat="1" ht="55" customHeight="1">
      <c r="A1261" s="22" t="s">
        <v>2779</v>
      </c>
      <c r="B1261" s="13"/>
      <c r="C1261" s="15" t="str">
        <f>IFERROR(VLOOKUP(VENTAS4[[#This Row],[Code]],STOCK[],5,FALSE),"-")</f>
        <v>Vestido de tirantes atados y espalda corrida</v>
      </c>
    </row>
    <row r="1262" spans="1:3" s="14" customFormat="1" ht="55" customHeight="1">
      <c r="A1262" s="22" t="s">
        <v>2784</v>
      </c>
      <c r="B1262" s="13"/>
      <c r="C1262" s="15" t="str">
        <f>IFERROR(VLOOKUP(VENTAS4[[#This Row],[Code]],STOCK[],5,FALSE),"-")</f>
        <v>Vestido lila cruzado H&amp;M</v>
      </c>
    </row>
    <row r="1263" spans="1:3" s="14" customFormat="1" ht="55" customHeight="1">
      <c r="A1263" s="22" t="s">
        <v>2785</v>
      </c>
      <c r="B1263" s="13"/>
      <c r="C1263" s="15" t="str">
        <f>IFERROR(VLOOKUP(VENTAS4[[#This Row],[Code]],STOCK[],5,FALSE),"-")</f>
        <v>Vestido lila cruzado H&amp;M</v>
      </c>
    </row>
    <row r="1264" spans="1:3" s="14" customFormat="1" ht="55" customHeight="1">
      <c r="A1264" s="22" t="s">
        <v>2786</v>
      </c>
      <c r="B1264" s="13"/>
      <c r="C1264" s="15" t="str">
        <f>IFERROR(VLOOKUP(VENTAS4[[#This Row],[Code]],STOCK[],5,FALSE),"-")</f>
        <v>Vestido verde cruzado H&amp;M</v>
      </c>
    </row>
    <row r="1265" spans="1:3" s="14" customFormat="1" ht="55" customHeight="1">
      <c r="A1265" s="22" t="s">
        <v>2787</v>
      </c>
      <c r="B1265" s="13"/>
      <c r="C1265" s="15" t="str">
        <f>IFERROR(VLOOKUP(VENTAS4[[#This Row],[Code]],STOCK[],5,FALSE),"-")</f>
        <v>Vestido verde cruzado H&amp;M</v>
      </c>
    </row>
    <row r="1266" spans="1:3" s="14" customFormat="1" ht="55" customHeight="1">
      <c r="A1266" s="22" t="s">
        <v>2789</v>
      </c>
      <c r="B1266" s="13"/>
      <c r="C1266" s="15" t="str">
        <f>IFERROR(VLOOKUP(VENTAS4[[#This Row],[Code]],STOCK[],5,FALSE),"-")</f>
        <v>Pantalón fuccia ajustado de tela H&amp;M</v>
      </c>
    </row>
    <row r="1267" spans="1:3" s="14" customFormat="1" ht="55" customHeight="1">
      <c r="A1267" s="22" t="s">
        <v>2792</v>
      </c>
      <c r="B1267" s="13"/>
      <c r="C1267" s="15" t="str">
        <f>IFERROR(VLOOKUP(VENTAS4[[#This Row],[Code]],STOCK[],5,FALSE),"-")</f>
        <v>Pantalón Caqui de Pierna Ancha De Talle Alto y Bolsillos H&amp;M</v>
      </c>
    </row>
    <row r="1268" spans="1:3" s="14" customFormat="1" ht="55" customHeight="1">
      <c r="A1268" s="22" t="s">
        <v>2793</v>
      </c>
      <c r="B1268" s="13"/>
      <c r="C1268" s="15" t="str">
        <f>IFERROR(VLOOKUP(VENTAS4[[#This Row],[Code]],STOCK[],5,FALSE),"-")</f>
        <v>Jean de talle regular de bajo descosido y pierna ancha H&amp;M</v>
      </c>
    </row>
    <row r="1269" spans="1:3" s="14" customFormat="1" ht="55" customHeight="1">
      <c r="A1269" s="22" t="s">
        <v>2794</v>
      </c>
      <c r="B1269" s="13"/>
      <c r="C1269" s="15" t="str">
        <f>IFERROR(VLOOKUP(VENTAS4[[#This Row],[Code]],STOCK[],5,FALSE),"-")</f>
        <v>Top de punto y cuello elegante negro H&amp;M</v>
      </c>
    </row>
    <row r="1270" spans="1:3" s="14" customFormat="1" ht="55" customHeight="1">
      <c r="A1270" s="22" t="s">
        <v>2795</v>
      </c>
      <c r="B1270" s="13"/>
      <c r="C1270" s="15" t="str">
        <f>IFERROR(VLOOKUP(VENTAS4[[#This Row],[Code]],STOCK[],5,FALSE),"-")</f>
        <v>Top de punto y cuello elegante negro H&amp;M</v>
      </c>
    </row>
    <row r="1271" spans="1:3" s="14" customFormat="1" ht="55" customHeight="1">
      <c r="A1271" s="22" t="s">
        <v>2798</v>
      </c>
      <c r="B1271" s="13"/>
      <c r="C1271" s="15" t="str">
        <f>IFERROR(VLOOKUP(VENTAS4[[#This Row],[Code]],STOCK[],5,FALSE),"-")</f>
        <v>Top de punto y cuello elegante negro H&amp;M</v>
      </c>
    </row>
    <row r="1272" spans="1:3" s="14" customFormat="1" ht="55" customHeight="1">
      <c r="A1272" s="22" t="s">
        <v>2799</v>
      </c>
      <c r="B1272" s="13"/>
      <c r="C1272" s="15" t="str">
        <f>IFERROR(VLOOKUP(VENTAS4[[#This Row],[Code]],STOCK[],5,FALSE),"-")</f>
        <v>Top de punto y cuello elegante blanco H&amp;M</v>
      </c>
    </row>
    <row r="1273" spans="1:3" s="14" customFormat="1" ht="55" customHeight="1">
      <c r="A1273" s="22" t="s">
        <v>2800</v>
      </c>
      <c r="B1273" s="13"/>
      <c r="C1273" s="15" t="str">
        <f>IFERROR(VLOOKUP(VENTAS4[[#This Row],[Code]],STOCK[],5,FALSE),"-")</f>
        <v>Top de punto y cuello elegante blanco H&amp;M</v>
      </c>
    </row>
    <row r="1274" spans="1:3" s="14" customFormat="1" ht="55" customHeight="1">
      <c r="A1274" s="22" t="s">
        <v>2803</v>
      </c>
      <c r="B1274" s="13"/>
      <c r="C1274" s="15" t="str">
        <f>IFERROR(VLOOKUP(VENTAS4[[#This Row],[Code]],STOCK[],5,FALSE),"-")</f>
        <v>Camisa Oversize en mezcla de lino H&amp;M</v>
      </c>
    </row>
    <row r="1275" spans="1:3" s="14" customFormat="1" ht="55" customHeight="1">
      <c r="A1275" s="22" t="s">
        <v>2804</v>
      </c>
      <c r="B1275" s="13"/>
      <c r="C1275" s="15" t="str">
        <f>IFERROR(VLOOKUP(VENTAS4[[#This Row],[Code]],STOCK[],5,FALSE),"-")</f>
        <v>Camisa Oversize blanca en mezcla de lino H&amp;M (encargo mónica)</v>
      </c>
    </row>
    <row r="1276" spans="1:3" s="14" customFormat="1" ht="55" customHeight="1">
      <c r="A1276" s="22" t="s">
        <v>2805</v>
      </c>
      <c r="B1276" s="13"/>
      <c r="C1276" s="15" t="str">
        <f>IFERROR(VLOOKUP(VENTAS4[[#This Row],[Code]],STOCK[],5,FALSE),"-")</f>
        <v>Camisa beige en mezcla de lino</v>
      </c>
    </row>
    <row r="1277" spans="1:3" s="14" customFormat="1" ht="55" customHeight="1">
      <c r="A1277" s="22" t="s">
        <v>2806</v>
      </c>
      <c r="B1277" s="13"/>
      <c r="C1277" s="15" t="str">
        <f>IFERROR(VLOOKUP(VENTAS4[[#This Row],[Code]],STOCK[],5,FALSE),"-")</f>
        <v>Cinto de piel (encargo mónica)</v>
      </c>
    </row>
    <row r="1278" spans="1:3" s="14" customFormat="1" ht="55" customHeight="1">
      <c r="A1278" s="22" t="s">
        <v>2813</v>
      </c>
      <c r="B1278" s="13"/>
      <c r="C1278" s="15" t="str">
        <f>IFERROR(VLOOKUP(VENTAS4[[#This Row],[Code]],STOCK[],5,FALSE),"-")</f>
        <v>Pantalón de pierna ancha con estampado de moda H&amp;M</v>
      </c>
    </row>
    <row r="1279" spans="1:3" s="14" customFormat="1" ht="55" customHeight="1">
      <c r="A1279" s="22" t="s">
        <v>2814</v>
      </c>
      <c r="B1279" s="13"/>
      <c r="C1279" s="15" t="str">
        <f>IFERROR(VLOOKUP(VENTAS4[[#This Row],[Code]],STOCK[],5,FALSE),"-")</f>
        <v>Sandalias Pull&amp;Bear (encargo mónica)</v>
      </c>
    </row>
    <row r="1280" spans="1:3" s="14" customFormat="1" ht="55" customHeight="1">
      <c r="A1280" s="22" t="s">
        <v>2815</v>
      </c>
      <c r="B1280" s="13"/>
      <c r="C1280" s="15" t="str">
        <f>IFERROR(VLOOKUP(VENTAS4[[#This Row],[Code]],STOCK[],5,FALSE),"-")</f>
        <v>Sandalias de hebilla Pull&amp;Bear</v>
      </c>
    </row>
    <row r="1281" spans="1:3" s="14" customFormat="1" ht="55" customHeight="1">
      <c r="A1281" s="22" t="s">
        <v>2843</v>
      </c>
      <c r="B1281" s="13"/>
      <c r="C1281" s="15" t="str">
        <f>IFERROR(VLOOKUP(VENTAS4[[#This Row],[Code]],STOCK[],5,FALSE),"-")</f>
        <v>Pullover blanco de algodón PRIMARK</v>
      </c>
    </row>
    <row r="1282" spans="1:3" s="14" customFormat="1" ht="55" customHeight="1">
      <c r="A1282" s="22" t="s">
        <v>2844</v>
      </c>
      <c r="B1282" s="13"/>
      <c r="C1282" s="15" t="str">
        <f>IFERROR(VLOOKUP(VENTAS4[[#This Row],[Code]],STOCK[],5,FALSE),"-")</f>
        <v>Pullover blanco de algodón PRIMARK</v>
      </c>
    </row>
    <row r="1283" spans="1:3" s="14" customFormat="1" ht="55" customHeight="1">
      <c r="A1283" s="22" t="s">
        <v>2845</v>
      </c>
      <c r="B1283" s="13"/>
      <c r="C1283" s="15" t="str">
        <f>IFERROR(VLOOKUP(VENTAS4[[#This Row],[Code]],STOCK[],5,FALSE),"-")</f>
        <v>Pullover negro acanalado de algodón PRIMARK</v>
      </c>
    </row>
    <row r="1284" spans="1:3" s="14" customFormat="1" ht="55" customHeight="1">
      <c r="A1284" s="22" t="s">
        <v>2846</v>
      </c>
      <c r="B1284" s="13"/>
      <c r="C1284" s="15" t="str">
        <f>IFERROR(VLOOKUP(VENTAS4[[#This Row],[Code]],STOCK[],5,FALSE),"-")</f>
        <v>Pullover mariposa multicolor algodón PRIMARK</v>
      </c>
    </row>
    <row r="1285" spans="1:3" s="14" customFormat="1" ht="55" customHeight="1">
      <c r="A1285" s="22" t="s">
        <v>2847</v>
      </c>
      <c r="B1285" s="13"/>
      <c r="C1285" s="15" t="str">
        <f>IFERROR(VLOOKUP(VENTAS4[[#This Row],[Code]],STOCK[],5,FALSE),"-")</f>
        <v>Pullover carmelita letrero de mariposa algodón PRIMARK</v>
      </c>
    </row>
    <row r="1286" spans="1:3" s="14" customFormat="1" ht="55" customHeight="1">
      <c r="A1286" s="22" t="s">
        <v>2848</v>
      </c>
      <c r="B1286" s="13"/>
      <c r="C1286" s="15" t="str">
        <f>IFERROR(VLOOKUP(VENTAS4[[#This Row],[Code]],STOCK[],5,FALSE),"-")</f>
        <v>Pullover morado catrina algodón</v>
      </c>
    </row>
    <row r="1287" spans="1:3" s="14" customFormat="1" ht="55" customHeight="1">
      <c r="A1287" s="22" t="s">
        <v>2849</v>
      </c>
      <c r="B1287" s="13"/>
      <c r="C1287" s="15" t="str">
        <f>IFERROR(VLOOKUP(VENTAS4[[#This Row],[Code]],STOCK[],5,FALSE),"-")</f>
        <v>Pullover Celeste algodón PRIMARK</v>
      </c>
    </row>
    <row r="1288" spans="1:3" s="14" customFormat="1" ht="55" customHeight="1">
      <c r="A1288" s="22" t="s">
        <v>2850</v>
      </c>
      <c r="B1288" s="13"/>
      <c r="C1288" s="15" t="str">
        <f>IFERROR(VLOOKUP(VENTAS4[[#This Row],[Code]],STOCK[],5,FALSE),"-")</f>
        <v>Pullover Love floreado algodón</v>
      </c>
    </row>
    <row r="1289" spans="1:3" s="14" customFormat="1" ht="55" customHeight="1">
      <c r="A1289" s="12" t="s">
        <v>2828</v>
      </c>
      <c r="B1289" s="13"/>
      <c r="C1289" s="15" t="str">
        <f>IFERROR(VLOOKUP(VENTAS4[[#This Row],[Code]],STOCK[],5,FALSE),"-")</f>
        <v>Traje de baño clásico en bloque de color de talle alto</v>
      </c>
    </row>
    <row r="1290" spans="1:3" s="14" customFormat="1" ht="55" customHeight="1">
      <c r="A1290" s="12" t="s">
        <v>2829</v>
      </c>
      <c r="B1290" s="13"/>
      <c r="C1290" s="15" t="str">
        <f>IFERROR(VLOOKUP(VENTAS4[[#This Row],[Code]],STOCK[],5,FALSE),"-")</f>
        <v>Traje de baño clásico en bloque de color de talle alto</v>
      </c>
    </row>
    <row r="1291" spans="1:3" s="14" customFormat="1" ht="55" customHeight="1">
      <c r="A1291" s="12" t="s">
        <v>2831</v>
      </c>
      <c r="B1291" s="13"/>
      <c r="C1291" s="15" t="str">
        <f>IFERROR(VLOOKUP(VENTAS4[[#This Row],[Code]],STOCK[],5,FALSE),"-")</f>
        <v>Traje de baño clásico en bloque de color de talle alto</v>
      </c>
    </row>
    <row r="1292" spans="1:3" s="14" customFormat="1" ht="55" customHeight="1">
      <c r="A1292" s="12" t="s">
        <v>2832</v>
      </c>
      <c r="B1292" s="13"/>
      <c r="C1292" s="15" t="str">
        <f>IFERROR(VLOOKUP(VENTAS4[[#This Row],[Code]],STOCK[],5,FALSE),"-")</f>
        <v>Traje de baño clásico en bloque de color de talle alto</v>
      </c>
    </row>
    <row r="1293" spans="1:3" s="14" customFormat="1" ht="55" customHeight="1">
      <c r="A1293" s="12" t="s">
        <v>2833</v>
      </c>
      <c r="B1293" s="13"/>
      <c r="C1293" s="15" t="str">
        <f>IFERROR(VLOOKUP(VENTAS4[[#This Row],[Code]],STOCK[],5,FALSE),"-")</f>
        <v>Camisa verde oversize (encargo)</v>
      </c>
    </row>
    <row r="1294" spans="1:3" s="14" customFormat="1" ht="55" customHeight="1">
      <c r="A1294" s="12" t="s">
        <v>2836</v>
      </c>
      <c r="B1294" s="13"/>
      <c r="C1294" s="15" t="str">
        <f>IFERROR(VLOOKUP(VENTAS4[[#This Row],[Code]],STOCK[],5,FALSE),"-")</f>
        <v>Top corto verde de tirantes (encargo)</v>
      </c>
    </row>
    <row r="1295" spans="1:3" s="14" customFormat="1" ht="55" customHeight="1">
      <c r="A1295" s="12" t="s">
        <v>2840</v>
      </c>
      <c r="B1295" s="13"/>
      <c r="C1295" s="15" t="str">
        <f>IFERROR(VLOOKUP(VENTAS4[[#This Row],[Code]],STOCK[],5,FALSE),"-")</f>
        <v>Top corto verde</v>
      </c>
    </row>
    <row r="1296" spans="1:3" s="14" customFormat="1" ht="55" customHeight="1">
      <c r="A1296" s="12" t="s">
        <v>2841</v>
      </c>
      <c r="B1296" s="13"/>
      <c r="C1296" s="15" t="str">
        <f>IFERROR(VLOOKUP(VENTAS4[[#This Row],[Code]],STOCK[],5,FALSE),"-")</f>
        <v>Camisa verde oversize</v>
      </c>
    </row>
    <row r="1297" spans="1:3" s="14" customFormat="1" ht="55" customHeight="1">
      <c r="A1297" s="12" t="s">
        <v>2859</v>
      </c>
      <c r="B1297" s="13"/>
      <c r="C1297" s="15" t="str">
        <f>IFERROR(VLOOKUP(VENTAS4[[#This Row],[Code]],STOCK[],5,FALSE),"-")</f>
        <v>Short blanco de talle alto</v>
      </c>
    </row>
    <row r="1298" spans="1:3" s="14" customFormat="1" ht="55" customHeight="1">
      <c r="A1298" s="12" t="s">
        <v>2860</v>
      </c>
      <c r="B1298" s="13"/>
      <c r="C1298" s="15" t="str">
        <f>IFERROR(VLOOKUP(VENTAS4[[#This Row],[Code]],STOCK[],5,FALSE),"-")</f>
        <v>Short blanco de talle alto (encargo)</v>
      </c>
    </row>
    <row r="1299" spans="1:3" s="14" customFormat="1" ht="55" customHeight="1">
      <c r="A1299" s="12" t="s">
        <v>2865</v>
      </c>
      <c r="B1299" s="13"/>
      <c r="C1299" s="15" t="str">
        <f>IFERROR(VLOOKUP(VENTAS4[[#This Row],[Code]],STOCK[],5,FALSE),"-")</f>
        <v>Traje de baño clásico en bloque de color de talle alto (encargo)</v>
      </c>
    </row>
    <row r="1300" spans="1:3" s="14" customFormat="1" ht="55" customHeight="1">
      <c r="A1300" s="12" t="s">
        <v>2901</v>
      </c>
      <c r="B1300" s="13"/>
      <c r="C1300" s="15" t="str">
        <f>IFERROR(VLOOKUP(VENTAS4[[#This Row],[Code]],STOCK[],5,FALSE),"-")</f>
        <v>Set de Splash y crema de Victoria Secret (Original) Bare Vainilla</v>
      </c>
    </row>
    <row r="1301" spans="1:3" s="14" customFormat="1" ht="55" customHeight="1">
      <c r="A1301" s="23" t="s">
        <v>2902</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2931</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STOCK!$A$2:$A$1000706</xm:f>
          </x14:formula1>
          <xm:sqref>A2:B164 A166:B227 A229:B238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2024-09-03T04:42:21Z</dcterms:modified>
</cp:coreProperties>
</file>